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codeName="{51196F13-6AD0-C1B8-E2B4-A1F9AE17003E}"/>
  <workbookPr codeName="ThisWorkbook" autoCompressPictures="0"/>
  <mc:AlternateContent xmlns:mc="http://schemas.openxmlformats.org/markup-compatibility/2006">
    <mc:Choice Requires="x15">
      <x15ac:absPath xmlns:x15ac="http://schemas.microsoft.com/office/spreadsheetml/2010/11/ac" url="/Users/Mun/Documents/Центр РР/Соревнования/MATE/2019/Листы оценки/"/>
    </mc:Choice>
  </mc:AlternateContent>
  <xr:revisionPtr revIDLastSave="0" documentId="13_ncr:1_{6E268801-ED56-7544-B6D9-313B4667234F}" xr6:coauthVersionLast="40" xr6:coauthVersionMax="40" xr10:uidLastSave="{00000000-0000-0000-0000-000000000000}"/>
  <bookViews>
    <workbookView xWindow="0" yWindow="460" windowWidth="28800" windowHeight="16460" activeTab="1" xr2:uid="{00000000-000D-0000-FFFF-FFFF00000000}"/>
  </bookViews>
  <sheets>
    <sheet name="Instructions for Judges" sheetId="3" r:id="rId1"/>
    <sheet name="SCORING" sheetId="1" r:id="rId2"/>
    <sheet name="RUBRIC" sheetId="2" r:id="rId3"/>
    <sheet name="TeamList" sheetId="4" r:id="rId4"/>
  </sheets>
  <functionGroups builtInGroupCount="19"/>
  <definedNames>
    <definedName name="_xlnm.Print_Titles" localSheetId="1">SCORING!$5:$5</definedName>
    <definedName name="_xlnm.Print_Area" localSheetId="2">RUBRIC!$A$1:$H$13</definedName>
    <definedName name="_xlnm.Print_Area" localSheetId="1">SCORING!$A$1:$J$117</definedName>
    <definedName name="ClassList">Class[Competition Class]</definedName>
    <definedName name="CompetitionClass">SCORING!$B$3</definedName>
    <definedName name="JName">SCORING!$B$2</definedName>
    <definedName name="JudgeFilter">JudgeAssign[Judge Assignment]</definedName>
    <definedName name="Navigator">NavigatorTeams[Team Number]</definedName>
    <definedName name="OtherComments1">SCORING!$A$107</definedName>
    <definedName name="Ranger">RangerTeams[Team Number]</definedName>
    <definedName name="RUBRIC_SCALE">RUBRIC!$B$15</definedName>
    <definedName name="SCORE_SCALE">RUBRIC!$B$14</definedName>
    <definedName name="TeamNo">SCORING!$B$4</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4" i="1" l="1"/>
  <c r="F47" i="1"/>
  <c r="F41" i="1"/>
  <c r="F7" i="1"/>
  <c r="F14" i="1"/>
  <c r="F34" i="1"/>
  <c r="E11" i="1"/>
  <c r="E9" i="1"/>
  <c r="E7" i="1" s="1"/>
  <c r="E13" i="1"/>
  <c r="E43" i="1"/>
  <c r="E44" i="1"/>
  <c r="E45" i="1"/>
  <c r="E46" i="1"/>
  <c r="E41" i="1"/>
  <c r="G41" i="1" s="1"/>
  <c r="I41" i="1" s="1"/>
  <c r="E36" i="1"/>
  <c r="E37" i="1"/>
  <c r="E34" i="1" s="1"/>
  <c r="G34" i="1" s="1"/>
  <c r="I34" i="1" s="1"/>
  <c r="E39" i="1"/>
  <c r="E40" i="1"/>
  <c r="E16" i="1"/>
  <c r="E14" i="1" s="1"/>
  <c r="G14" i="1" s="1"/>
  <c r="I14" i="1" s="1"/>
  <c r="E17" i="1"/>
  <c r="E19" i="1"/>
  <c r="E20" i="1"/>
  <c r="E22" i="1"/>
  <c r="E23" i="1"/>
  <c r="E25" i="1"/>
  <c r="E27" i="1"/>
  <c r="E28" i="1"/>
  <c r="E30" i="1"/>
  <c r="E31" i="1"/>
  <c r="E32" i="1"/>
  <c r="E33" i="1"/>
  <c r="E49" i="1"/>
  <c r="E50" i="1"/>
  <c r="E52" i="1"/>
  <c r="E53" i="1"/>
  <c r="E47" i="1" s="1"/>
  <c r="G47" i="1" s="1"/>
  <c r="I47" i="1" s="1"/>
  <c r="E56" i="1"/>
  <c r="E57" i="1"/>
  <c r="E58" i="1"/>
  <c r="E60" i="1"/>
  <c r="E61" i="1"/>
  <c r="E54" i="1" s="1"/>
  <c r="G54" i="1" s="1"/>
  <c r="I54" i="1" s="1"/>
  <c r="E63" i="1"/>
  <c r="E64" i="1"/>
  <c r="E65" i="1"/>
  <c r="E67" i="1"/>
  <c r="E69" i="1"/>
  <c r="E70" i="1"/>
  <c r="E72" i="1"/>
  <c r="E74" i="1"/>
  <c r="E75" i="1"/>
  <c r="E77" i="1"/>
  <c r="E78" i="1"/>
  <c r="E79" i="1"/>
  <c r="E80" i="1"/>
  <c r="E81" i="1"/>
  <c r="E82" i="1"/>
  <c r="E84" i="1"/>
  <c r="E86" i="1"/>
  <c r="E87" i="1"/>
  <c r="E89" i="1"/>
  <c r="E90" i="1"/>
  <c r="E91" i="1"/>
  <c r="E92" i="1"/>
  <c r="E102" i="1"/>
  <c r="E101" i="1" s="1"/>
  <c r="I101" i="1" s="1"/>
  <c r="E103" i="1"/>
  <c r="E99" i="1"/>
  <c r="E98" i="1" s="1"/>
  <c r="I98" i="1" s="1"/>
  <c r="E100" i="1"/>
  <c r="O4" i="4"/>
  <c r="F101" i="1"/>
  <c r="F98" i="1"/>
  <c r="H94" i="1"/>
  <c r="F94" i="1"/>
  <c r="E94" i="1" l="1"/>
  <c r="G7" i="1"/>
  <c r="I7" i="1" s="1"/>
  <c r="I94" i="1" s="1"/>
  <c r="I105" i="1" s="1"/>
</calcChain>
</file>

<file path=xl/sharedStrings.xml><?xml version="1.0" encoding="utf-8"?>
<sst xmlns="http://schemas.openxmlformats.org/spreadsheetml/2006/main" count="260" uniqueCount="246">
  <si>
    <t>Criteria</t>
  </si>
  <si>
    <t>Scoring Rubric (applies to all score Items)</t>
  </si>
  <si>
    <t>Outcome</t>
  </si>
  <si>
    <t>Score</t>
  </si>
  <si>
    <t>Missing</t>
  </si>
  <si>
    <t>Not included, can’t evaluate</t>
  </si>
  <si>
    <t>Partially meets requirement</t>
  </si>
  <si>
    <t>Needs work</t>
  </si>
  <si>
    <t>Meets requirement</t>
  </si>
  <si>
    <t>Exceeds requirement</t>
  </si>
  <si>
    <t xml:space="preserve">Discretionary Points Rubric </t>
  </si>
  <si>
    <t>Degree</t>
  </si>
  <si>
    <t>Points</t>
  </si>
  <si>
    <t xml:space="preserve">Deductions Rubric </t>
  </si>
  <si>
    <t>Deduction</t>
  </si>
  <si>
    <t>Criteria:</t>
  </si>
  <si>
    <t>None</t>
  </si>
  <si>
    <t xml:space="preserve"> - Novelty
 - Depth of Understanding
 - Depth of Analysis
 - Effectiveness (functions as intended)
 - Quality of Implementation</t>
  </si>
  <si>
    <t>Minor</t>
  </si>
  <si>
    <t xml:space="preserve">  - Extent to which team relied on outside help, existing work and/or purchased components and services</t>
  </si>
  <si>
    <t>Extraordinary</t>
  </si>
  <si>
    <t>Extreme</t>
  </si>
  <si>
    <t>Good</t>
  </si>
  <si>
    <t>Fair</t>
  </si>
  <si>
    <t>Medium</t>
  </si>
  <si>
    <t>Raw Score</t>
  </si>
  <si>
    <t>Weight</t>
  </si>
  <si>
    <t>Base Score</t>
  </si>
  <si>
    <t>Max Points
(cat)</t>
  </si>
  <si>
    <t>Total %
(check:100)</t>
  </si>
  <si>
    <t>Discretionary points</t>
  </si>
  <si>
    <t>Deduction points</t>
  </si>
  <si>
    <t>Final Score</t>
  </si>
  <si>
    <t>0-4 pts
each</t>
  </si>
  <si>
    <t>SCORE_SCALE</t>
  </si>
  <si>
    <t>RUBRIC_SCALE</t>
  </si>
  <si>
    <t>Effort made, meets some key requirements. Understanding or treatment of key requirements needs more depth.  Judges had to question deeply to find answers.</t>
  </si>
  <si>
    <t>Response demonstrates understanding and addresses most key requirements.  Simple prodding from judges encouraged team to answer.</t>
  </si>
  <si>
    <t>Response demonstrates thorough understanding and addresses all key requirements.  Team addressed topic with little to no prompting.</t>
  </si>
  <si>
    <t xml:space="preserve">Response extends beyond key requirements, demonstrating exceptional depth and breadth of understanding.  </t>
  </si>
  <si>
    <t>Instructions for the Judges</t>
  </si>
  <si>
    <t>Before Team Presentations - Template Setup:</t>
  </si>
  <si>
    <t>1.) Please fill in your name and competition class (drop down list) you are judging in cells B2 &amp; B3</t>
  </si>
  <si>
    <t>2. ) Save a copy of this file with your name or initials on it via Save As into the dropbox folder or a folder of your choosing</t>
  </si>
  <si>
    <t xml:space="preserve">- This will be the main file you work out of </t>
  </si>
  <si>
    <t>- Make sure to save as macro enabled workbook</t>
  </si>
  <si>
    <t>- You can leave team number blank for now</t>
  </si>
  <si>
    <t>- This essentially creates a template for you as you judge each team.  The "Finish &amp; Save" button will reset the sheet back to this state each time.</t>
  </si>
  <si>
    <t xml:space="preserve">3.) If you would like for the team number list to only show teams you are judging complete step 4.  If not you are ready to start listening to the team's presentations </t>
  </si>
  <si>
    <t>a.) It will default to list of all teams competing if you skip step 4</t>
  </si>
  <si>
    <t>4.) Optional</t>
  </si>
  <si>
    <t>a.) Go to the TeamList Tab</t>
  </si>
  <si>
    <t>b.) In column J enter the team numbers 1 after the other in the format shown in the instructions (EX # or RNG #) starting in cell J2</t>
  </si>
  <si>
    <t>Scoring the Presentations:</t>
  </si>
  <si>
    <t>1.) Pick the team number from the drop down.  If you didn't add the filter in step 4 above, the list will show all teams for that class similar to picture below.</t>
  </si>
  <si>
    <t>It will automatically fill in the Team Name to the right</t>
  </si>
  <si>
    <t>2.) Enter scores in column D and comments for individual questions can be entered in column J. Weighting is automatically calculated for you.</t>
  </si>
  <si>
    <t>It will round any score higher than the rubric scores to the highest rubric score.</t>
  </si>
  <si>
    <t>3. ) There are two boxes at the bottom for general comments as well.</t>
  </si>
  <si>
    <t>4.) There are also several other buttons here for your use:</t>
  </si>
  <si>
    <t>Save File:</t>
  </si>
  <si>
    <t xml:space="preserve">This one and the one at the top are there for you to save as you go so you don't lose your work.  It will save a file in the same directory as this file with your name and the team number in the filename </t>
  </si>
  <si>
    <t>(your main template, save as from step #2 in setup phase).</t>
  </si>
  <si>
    <t>Example: 2018_productPresentation_EX1_Ebaker.xlsm</t>
  </si>
  <si>
    <t>It does not run any of the other checks built into this file other than making sure cells B2,B3,and B4 are filled out as it needs that info to save.</t>
  </si>
  <si>
    <t>Finish &amp; Save:</t>
  </si>
  <si>
    <t>Press this one when you are finished and ready to move to the next team.</t>
  </si>
  <si>
    <t>As long as it doesn't find any errors in scores above it will save the file with your name and the team number in the filename and then clear the team number from cell B4 as well as all the scores and comments from the template.</t>
  </si>
  <si>
    <t>Don't worry you didn't just delete your scores as long as it said file save successful (check the folder).</t>
  </si>
  <si>
    <t>It also runs the checks for missing scores, incorrect formats on scores, and that you filled out cells B2, B3, and B4.</t>
  </si>
  <si>
    <t>It does not run the spell checker.</t>
  </si>
  <si>
    <t>For both of the save buttons:</t>
  </si>
  <si>
    <t>If the file exists it will prompt you to overwrite.  If you click overwrite, it saves the last iterations with "Backup_" in front of the filename just in case.  Each time you overwrite the backup gets overwritten to 1 version prior to the main one.</t>
  </si>
  <si>
    <t>Spell Check:</t>
  </si>
  <si>
    <t>The normal spell checker won't run with the cells locked so this button will allow you to run the spell check on the comment cells.  (It also won't make you go through spell checking all the questions and headers.)</t>
  </si>
  <si>
    <t>Check for missing scores:</t>
  </si>
  <si>
    <t xml:space="preserve">It does exactly what it says; it also checks to make sure you put a number in for each score and that the score didn't get entered as text. </t>
  </si>
  <si>
    <t>After fixing the scores click the button again to remove the red coloring.</t>
  </si>
  <si>
    <t>The Finish &amp; Save button also runs through this macro as well.</t>
  </si>
  <si>
    <t>Remove All Red Backgrounds:</t>
  </si>
  <si>
    <t>If the missing scores macro finds a missing score or a non-numerical entry in column D (other than the comments at the bottom) it makes the cell red.  If you wanted to manually remove the red, this button resets the cells back to the default color.</t>
  </si>
  <si>
    <t>It does not fix the score for you.</t>
  </si>
  <si>
    <t>Note:</t>
  </si>
  <si>
    <t>It is highly suggested you use the macros within this file to help the scorekeepers out with data validation and to make sure you don't accidentally save over anyone else's file.</t>
  </si>
  <si>
    <t>The normal save/save as methods in excel still work if you want to use those.  Just make sure you save each file with the team number and judge's name or initials and that you did not miss any scores and you reset team number for each team</t>
  </si>
  <si>
    <t>Team Number</t>
  </si>
  <si>
    <t>Team Name</t>
  </si>
  <si>
    <t>Competition Class</t>
  </si>
  <si>
    <t>Judge Assignment</t>
  </si>
  <si>
    <t>Arab Academy for Science and Technology Invictus</t>
  </si>
  <si>
    <t>Instructions:</t>
  </si>
  <si>
    <t>Garrett College Project Kraken</t>
  </si>
  <si>
    <t>DO NOT DELETE</t>
  </si>
  <si>
    <t>The Center for Robotics Development RC ROV</t>
  </si>
  <si>
    <t>Technologico Monterrey TecXotic</t>
  </si>
  <si>
    <t>Norwegian University Science and Tech Vortex NTNU</t>
  </si>
  <si>
    <t>Jesuit High School Robotics</t>
  </si>
  <si>
    <t>Hong Kong University of Science and Technology EPOXSEA</t>
  </si>
  <si>
    <t>University of Sheffield Avalon</t>
  </si>
  <si>
    <t>Memorial University of Newfoundland Eastern Edge Robotics</t>
  </si>
  <si>
    <t>Long Beach City College VX Industries</t>
  </si>
  <si>
    <t>Purdue University IEEE</t>
  </si>
  <si>
    <t>Effat University Zoom Engineers</t>
  </si>
  <si>
    <t>SVKMs NMIMS Team Screwdriver</t>
  </si>
  <si>
    <t>Faculty of Engineering Alexandria Univeristy Vortex</t>
  </si>
  <si>
    <t>Clatsop Community College Lazarus</t>
  </si>
  <si>
    <t>Istanbul Technical University</t>
  </si>
  <si>
    <t>Copiah Lincoln Community College SURE</t>
  </si>
  <si>
    <t>Bauman Moscow Technical University Hydronautics</t>
  </si>
  <si>
    <t>Sea Tech 4H Club Daedalus</t>
  </si>
  <si>
    <t>Northern Illinois University NIU Robotics</t>
  </si>
  <si>
    <t>Highway 68 ROV Club Sea Sweepers</t>
  </si>
  <si>
    <t>Dalhousie University Tigersharks</t>
  </si>
  <si>
    <t>Faculty of Engineering Alexandria University TORPEDO</t>
  </si>
  <si>
    <t>Milwaukee School of Engineering MSEO ROV</t>
  </si>
  <si>
    <t>University of Stavanger UiS Subsea</t>
  </si>
  <si>
    <t>Navigator</t>
  </si>
  <si>
    <t>Other Comments</t>
  </si>
  <si>
    <t>NAV 1</t>
  </si>
  <si>
    <t>NAV 2</t>
  </si>
  <si>
    <t>NAV 3</t>
  </si>
  <si>
    <t>NAV 4</t>
  </si>
  <si>
    <t>NAV 5</t>
  </si>
  <si>
    <t>NAV 6</t>
  </si>
  <si>
    <t>NAV 7</t>
  </si>
  <si>
    <t>NAV 8</t>
  </si>
  <si>
    <t>NAV 9</t>
  </si>
  <si>
    <t>NAV 10</t>
  </si>
  <si>
    <t>NAV 11</t>
  </si>
  <si>
    <t>NAV 12</t>
  </si>
  <si>
    <t>NAV 13</t>
  </si>
  <si>
    <t>NAV 14</t>
  </si>
  <si>
    <t>NAV 15</t>
  </si>
  <si>
    <t>NAV 16</t>
  </si>
  <si>
    <t>NAV 17</t>
  </si>
  <si>
    <t>NAV 18</t>
  </si>
  <si>
    <t>NAV 19</t>
  </si>
  <si>
    <t>NAV 20</t>
  </si>
  <si>
    <t>NAV 21</t>
  </si>
  <si>
    <t>NAV 22</t>
  </si>
  <si>
    <t>NAV 23</t>
  </si>
  <si>
    <t>NAV 24</t>
  </si>
  <si>
    <t>NAV 25</t>
  </si>
  <si>
    <r>
      <t xml:space="preserve">To filter based off assignment enter team numbers 1 per cell in the format NAV </t>
    </r>
    <r>
      <rPr>
        <i/>
        <sz val="11"/>
        <color theme="1"/>
        <rFont val="Calibri"/>
        <family val="2"/>
        <scheme val="minor"/>
      </rPr>
      <t>space</t>
    </r>
    <r>
      <rPr>
        <sz val="11"/>
        <color theme="1"/>
        <rFont val="Calibri"/>
        <family val="2"/>
        <scheme val="minor"/>
      </rPr>
      <t xml:space="preserve"> #</t>
    </r>
    <r>
      <rPr>
        <sz val="11"/>
        <color theme="1"/>
        <rFont val="Calibri"/>
        <family val="2"/>
        <scheme val="minor"/>
      </rPr>
      <t xml:space="preserve">
Table will automatically grow based off number of cells below heading (don't skip a row)</t>
    </r>
  </si>
  <si>
    <t>Not used - do not delete</t>
  </si>
  <si>
    <t xml:space="preserve">ФИО судьи:  </t>
  </si>
  <si>
    <t>Класс</t>
  </si>
  <si>
    <t>Название команды/организация</t>
  </si>
  <si>
    <t>Категория</t>
  </si>
  <si>
    <t>Критерий</t>
  </si>
  <si>
    <t>Требования</t>
  </si>
  <si>
    <t>Очки</t>
  </si>
  <si>
    <t>Макс очки</t>
  </si>
  <si>
    <t>%</t>
  </si>
  <si>
    <t>Вес</t>
  </si>
  <si>
    <t>Баллы за категорию</t>
  </si>
  <si>
    <t>Комментарии</t>
  </si>
  <si>
    <t>за категорию</t>
  </si>
  <si>
    <t>Безопасность</t>
  </si>
  <si>
    <t>Наполнение</t>
  </si>
  <si>
    <t>Презентация раскрывает особенности (features) и философию безопасности</t>
  </si>
  <si>
    <t>Протоколы</t>
  </si>
  <si>
    <t>Меры безопасности</t>
  </si>
  <si>
    <t>Сделаны предупредительные надписи на потенциально опасных деталях</t>
  </si>
  <si>
    <t>Выступление</t>
  </si>
  <si>
    <t>Подготовка</t>
  </si>
  <si>
    <t>Все члены команды участвуют в презентации</t>
  </si>
  <si>
    <t>Команда хорошо подготовилась к презентации</t>
  </si>
  <si>
    <t>Подача</t>
  </si>
  <si>
    <t>Презентация была динамичной, понятной и информативной</t>
  </si>
  <si>
    <t>Смоги "продать" судьям аппарат</t>
  </si>
  <si>
    <t>Креативность</t>
  </si>
  <si>
    <t>Инновационные, продуманные решения для проблем, с которыми столкнулась команда</t>
  </si>
  <si>
    <t>Понимание</t>
  </si>
  <si>
    <t>Продемонстрировали понимание проектирования ТНПА, его технических характеристик и функций</t>
  </si>
  <si>
    <t>Бюджет</t>
  </si>
  <si>
    <t>Выразили благодарность спонсорам средств, материалов, оборудования</t>
  </si>
  <si>
    <t>Командная работа</t>
  </si>
  <si>
    <t>Рассказали, как команда эволюционировала, увлеличивая свои возможности и решая проблемы</t>
  </si>
  <si>
    <t>Команда выглядит сплоченной, вовлеченно и поддерживают друг друга</t>
  </si>
  <si>
    <t>Команда демонстрирует, наставничество и помощь в обучение среди членов команды</t>
  </si>
  <si>
    <t>Тема соревнований/задачи</t>
  </si>
  <si>
    <t>Презентация явно связана с темой и задачами миссии</t>
  </si>
  <si>
    <t>Объяснили техническую и научную составляющую задач</t>
  </si>
  <si>
    <t>Продемонстрировали понимание того, как их ТНПА с его техническими характеристиками и функциями был разработан для выполнения задач миссии</t>
  </si>
  <si>
    <t>Разработка вцелом, качество изготовления</t>
  </si>
  <si>
    <t>Общий дизайн разработан командой, хорошо задуман, и реализован (как функционально, так и эстетически)</t>
  </si>
  <si>
    <t>Реализация выглядит надежной и показывает мастерское исполнение</t>
  </si>
  <si>
    <t>Продуманно, как продуктом будут пользоваться покупатели</t>
  </si>
  <si>
    <t>Свое против покупного, повторно используемое против нового</t>
  </si>
  <si>
    <t>Аппарат</t>
  </si>
  <si>
    <t xml:space="preserve">Обоснование технических решений </t>
  </si>
  <si>
    <t>Разработка ТНПА представлена в четкой и логичной форме</t>
  </si>
  <si>
    <t>Демонстрируют пошаговый процесс планирования и проектирования</t>
  </si>
  <si>
    <t>Выбор решений демонстрирует продуманный и сбалансированный компромисс</t>
  </si>
  <si>
    <t>Оригинальность</t>
  </si>
  <si>
    <t>Команда сделала нововведения или модификации, что приводело к повышению функциональных возможностей при сниженнии цены</t>
  </si>
  <si>
    <t>Описание процесса решения технических проблем</t>
  </si>
  <si>
    <t>Оценивали и выбирали идеи</t>
  </si>
  <si>
    <t>Использовали рациональный процесс (оценка данных, коммерческие исследования) для оценки альтернатив</t>
  </si>
  <si>
    <t>Системный подход</t>
  </si>
  <si>
    <t>Система отражает значительные и продуманный дизайн/разработку, т. е. это не просто интеграция приобретенных деталей</t>
  </si>
  <si>
    <t>Выбор материалов и инструментов</t>
  </si>
  <si>
    <t>Рассмотрены процессы и факторы при изготовлении материалов, компонентов и других деталий</t>
  </si>
  <si>
    <t>Приведены здравые рассуждения, обосновывающие выбор</t>
  </si>
  <si>
    <t>Конструкция аппарата</t>
  </si>
  <si>
    <t>Описаны компромиссы и обоснование стоимости ТНПА, размер, и вес</t>
  </si>
  <si>
    <t>Системы аппарата</t>
  </si>
  <si>
    <t>Система управления и электрическая система</t>
  </si>
  <si>
    <t>Схема управления, разработанная командой является разумной, эффективной и логичной</t>
  </si>
  <si>
    <t xml:space="preserve">Обеспечивает хорошее описание проектирования системы управления </t>
  </si>
  <si>
    <t>Демонстрирует полное понимание функций и особенностей системы управления</t>
  </si>
  <si>
    <t>Все члены команды понимают, как проектировалась система управления</t>
  </si>
  <si>
    <t>Разработан и представлен протокол управления кабелем</t>
  </si>
  <si>
    <t>Движительная система</t>
  </si>
  <si>
    <t>Разумное обоснование количества, типа и расположения двигателей</t>
  </si>
  <si>
    <t>Плавучести и балласт</t>
  </si>
  <si>
    <t>Продемонстрировано понимание принципов балластировки</t>
  </si>
  <si>
    <t xml:space="preserve">Разумное обоснование используемого типа плавучести </t>
  </si>
  <si>
    <t>Полезная нагрузка</t>
  </si>
  <si>
    <t>Разумное обоснование количества, типа и размещения камер</t>
  </si>
  <si>
    <t>Полезная нагрузка разработана с учетом функциональности и ограничений миссии</t>
  </si>
  <si>
    <t>Используемые датчики подходят для эксплуатации ТНПА и задач миссии</t>
  </si>
  <si>
    <t>Продемонстрировали полное понимание теории и проектирования датчиков/приборов</t>
  </si>
  <si>
    <t>Дополнительные очки</t>
  </si>
  <si>
    <t>Команда продемонстрировала значительные усилия для разработки и изготовления всех компонентов ТНПА</t>
  </si>
  <si>
    <t>Штрафные очки</t>
  </si>
  <si>
    <t>Значительное вмешательство со стороны тренеров, наставников, родителей, оказание помощи в ходе презентации и/или проектирование процессов (за исключением языковых барьеров)</t>
  </si>
  <si>
    <t>Значительное злоупотребление коммерческими компонентами без достаточного обоснования</t>
  </si>
  <si>
    <t>Лист оценки презентации 2019 MATE Russia-Far East ROV COMPETITION - NAVIGATOR</t>
  </si>
  <si>
    <t>Логично и понятно рассказали, как компоненты и материалы были выраны для выполнения конкретных задач, учитывая экономическую эффективность</t>
  </si>
  <si>
    <t>Рассказали, как дизайн/разработка эволюционировала, чтобы соответствовать требованиям конкурса</t>
  </si>
  <si>
    <t>Продемонстрировали понимание проектирование кабеля и требований к нему</t>
  </si>
  <si>
    <t>Приведены протоколы безопасности</t>
  </si>
  <si>
    <t>Четко рассказали про технические и организационные проблемы в ходе разработки и эксплуатации</t>
  </si>
  <si>
    <t>Рассказали про процесс разработки и соблюдения бюджета</t>
  </si>
  <si>
    <t>Рассказали про влияние/участие членов команды, прошлогодних (если есть) и новых</t>
  </si>
  <si>
    <t>Продемонстрировали детальное понимание научной и технической составляющей миссии</t>
  </si>
  <si>
    <t>Рассказали насколько хорошо ТНПА был протестирован до начала мероприятия</t>
  </si>
  <si>
    <t>Привели обоснование выбора между изготовлением собственных деталей и покупными изделиями</t>
  </si>
  <si>
    <t>Привели обоснование выбора между прошлогодними деталями и новыми</t>
  </si>
  <si>
    <t>Команда продемонстрировали понимание использования коммерческих и собственных изделий/компонентов</t>
  </si>
  <si>
    <t>Команда продемонстрировали понимание использования прошлогодних и новых изделий/компонентов</t>
  </si>
  <si>
    <t>Продемонстрировали инновации в конструкции ТНПА, деталях или других частях и решениях</t>
  </si>
  <si>
    <t xml:space="preserve">Подробно рассказали, как компания генерировала идеи с помощью мозгового штурма </t>
  </si>
  <si>
    <t>Исключительный дизайн аппарата, датчиков, полезной нагрузки, программного обеспечения или других функций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</si>
</sst>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Calibri"/>
      <family val="2"/>
      <scheme val="minor"/>
    </font>
    <font>
      <b/>
      <sz val="14"/>
      <color theme="5"/>
      <name val="Calibri"/>
      <family val="2"/>
      <scheme val="minor"/>
    </font>
    <font>
      <b/>
      <sz val="14"/>
      <color theme="2"/>
      <name val="Calibri"/>
      <family val="2"/>
      <scheme val="minor"/>
    </font>
    <font>
      <b/>
      <sz val="16"/>
      <color theme="5"/>
      <name val="Arial"/>
      <family val="2"/>
    </font>
    <font>
      <b/>
      <sz val="16"/>
      <color theme="4" tint="-0.499984740745262"/>
      <name val="Arial"/>
      <family val="2"/>
    </font>
    <font>
      <sz val="16"/>
      <color theme="5"/>
      <name val="Calibri"/>
      <family val="2"/>
      <scheme val="minor"/>
    </font>
    <font>
      <b/>
      <sz val="18"/>
      <color theme="4" tint="-0.499984740745262"/>
      <name val="Calibri"/>
      <family val="2"/>
      <scheme val="minor"/>
    </font>
    <font>
      <sz val="16"/>
      <color theme="4" tint="-0.499984740745262"/>
      <name val="Calibri"/>
      <family val="2"/>
      <scheme val="minor"/>
    </font>
    <font>
      <sz val="16"/>
      <color theme="1"/>
      <name val="Calibri"/>
      <family val="2"/>
      <scheme val="minor"/>
    </font>
    <font>
      <sz val="18"/>
      <color theme="1"/>
      <name val="Calibri"/>
      <family val="2"/>
      <scheme val="minor"/>
    </font>
    <font>
      <sz val="18"/>
      <color theme="5"/>
      <name val="Calibri"/>
      <family val="2"/>
      <scheme val="minor"/>
    </font>
    <font>
      <b/>
      <sz val="16"/>
      <color rgb="FFED7D31"/>
      <name val="Arial"/>
      <family val="2"/>
    </font>
    <font>
      <sz val="16"/>
      <color theme="1"/>
      <name val="Arial"/>
      <family val="2"/>
    </font>
    <font>
      <b/>
      <sz val="16"/>
      <color theme="1"/>
      <name val="Arial"/>
      <family val="2"/>
    </font>
    <font>
      <b/>
      <sz val="20"/>
      <color theme="5"/>
      <name val="Arial"/>
      <family val="2"/>
    </font>
    <font>
      <u/>
      <sz val="11"/>
      <color theme="10"/>
      <name val="Calibri"/>
      <family val="2"/>
      <scheme val="minor"/>
    </font>
    <font>
      <u/>
      <sz val="11"/>
      <color theme="11"/>
      <name val="Calibri"/>
      <family val="2"/>
      <scheme val="minor"/>
    </font>
    <font>
      <b/>
      <sz val="14"/>
      <color theme="1"/>
      <name val="Arial"/>
      <family val="2"/>
    </font>
    <font>
      <sz val="14"/>
      <color theme="1"/>
      <name val="Arial"/>
      <family val="2"/>
    </font>
    <font>
      <sz val="14"/>
      <name val="Arial"/>
      <family val="2"/>
    </font>
    <font>
      <b/>
      <sz val="14"/>
      <color theme="2"/>
      <name val="Arial"/>
      <family val="2"/>
    </font>
    <font>
      <sz val="14"/>
      <color theme="5"/>
      <name val="Calibri"/>
      <family val="2"/>
      <scheme val="minor"/>
    </font>
    <font>
      <sz val="14"/>
      <color theme="1"/>
      <name val="Calibri"/>
      <family val="2"/>
      <scheme val="minor"/>
    </font>
    <font>
      <b/>
      <sz val="14"/>
      <color theme="1"/>
      <name val="Calibri"/>
      <family val="2"/>
      <scheme val="minor"/>
    </font>
    <font>
      <sz val="8"/>
      <name val="Calibri"/>
      <family val="2"/>
      <scheme val="minor"/>
    </font>
    <font>
      <b/>
      <sz val="11"/>
      <color theme="0"/>
      <name val="Calibri"/>
      <family val="2"/>
      <scheme val="minor"/>
    </font>
    <font>
      <b/>
      <sz val="48"/>
      <color theme="1"/>
      <name val="Calibri"/>
      <family val="2"/>
      <scheme val="minor"/>
    </font>
    <font>
      <b/>
      <u/>
      <sz val="16"/>
      <color theme="1"/>
      <name val="Calibri"/>
      <family val="2"/>
      <scheme val="minor"/>
    </font>
    <font>
      <i/>
      <sz val="16"/>
      <color theme="1"/>
      <name val="Calibri"/>
      <family val="2"/>
      <scheme val="minor"/>
    </font>
    <font>
      <b/>
      <sz val="16"/>
      <color theme="1"/>
      <name val="Calibri"/>
      <family val="2"/>
      <scheme val="minor"/>
    </font>
    <font>
      <b/>
      <i/>
      <u/>
      <sz val="11"/>
      <color theme="1"/>
      <name val="Calibri"/>
      <family val="2"/>
      <scheme val="minor"/>
    </font>
    <font>
      <i/>
      <sz val="11"/>
      <color theme="1"/>
      <name val="Calibri"/>
      <family val="2"/>
      <scheme val="minor"/>
    </font>
    <font>
      <b/>
      <sz val="11"/>
      <color rgb="FFFF0000"/>
      <name val="Calibri"/>
      <family val="2"/>
      <scheme val="minor"/>
    </font>
    <font>
      <b/>
      <sz val="10"/>
      <color rgb="FFFF0000"/>
      <name val="Verdana"/>
      <family val="2"/>
    </font>
    <font>
      <b/>
      <sz val="22"/>
      <color theme="9" tint="-0.249977111117893"/>
      <name val="Arial"/>
      <family val="2"/>
    </font>
    <font>
      <b/>
      <sz val="18"/>
      <color rgb="FF000000"/>
      <name val="Calibri"/>
      <family val="2"/>
    </font>
    <font>
      <b/>
      <sz val="14"/>
      <color rgb="FF000000"/>
      <name val="Calibri"/>
      <family val="2"/>
      <scheme val="minor"/>
    </font>
    <font>
      <b/>
      <sz val="11"/>
      <color theme="2"/>
      <name val="Arial"/>
      <family val="2"/>
    </font>
    <font>
      <b/>
      <sz val="12"/>
      <color theme="2"/>
      <name val="Arial"/>
      <family val="2"/>
    </font>
  </fonts>
  <fills count="14">
    <fill>
      <patternFill patternType="none"/>
    </fill>
    <fill>
      <patternFill patternType="gray125"/>
    </fill>
    <fill>
      <patternFill patternType="solid">
        <fgColor rgb="FFB8CCE4"/>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1"/>
        <bgColor indexed="64"/>
      </patternFill>
    </fill>
    <fill>
      <patternFill patternType="solid">
        <fgColor rgb="FFB8CCE4"/>
        <bgColor rgb="FF000000"/>
      </patternFill>
    </fill>
    <fill>
      <patternFill patternType="solid">
        <fgColor theme="4"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rgb="FFFFFF00"/>
        <bgColor indexed="64"/>
      </patternFill>
    </fill>
    <fill>
      <patternFill patternType="solid">
        <fgColor rgb="FFDF9F41"/>
        <bgColor indexed="64"/>
      </patternFill>
    </fill>
    <fill>
      <patternFill patternType="solid">
        <fgColor theme="1" tint="0.249977111117893"/>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theme="4" tint="0.39997558519241921"/>
      </top>
      <bottom/>
      <diagonal/>
    </border>
    <border>
      <left/>
      <right/>
      <top/>
      <bottom style="thin">
        <color auto="1"/>
      </bottom>
      <diagonal/>
    </border>
    <border>
      <left/>
      <right/>
      <top style="thin">
        <color auto="1"/>
      </top>
      <bottom style="thin">
        <color auto="1"/>
      </bottom>
      <diagonal/>
    </border>
  </borders>
  <cellStyleXfs count="68">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61">
    <xf numFmtId="0" fontId="0" fillId="0" borderId="0" xfId="0"/>
    <xf numFmtId="0" fontId="3" fillId="4" borderId="0" xfId="0" applyFont="1" applyFill="1" applyAlignment="1" applyProtection="1">
      <alignment vertical="center" wrapText="1"/>
    </xf>
    <xf numFmtId="0" fontId="3" fillId="0" borderId="0" xfId="0" applyFont="1" applyAlignment="1" applyProtection="1">
      <alignmen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9" fontId="8" fillId="2" borderId="0" xfId="1" applyFont="1" applyFill="1" applyBorder="1" applyAlignment="1" applyProtection="1">
      <alignment horizontal="center" vertical="center" wrapText="1"/>
    </xf>
    <xf numFmtId="2" fontId="7" fillId="2" borderId="0"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 fontId="9" fillId="3" borderId="0" xfId="0" applyNumberFormat="1" applyFont="1" applyFill="1" applyBorder="1" applyAlignment="1" applyProtection="1">
      <alignment horizontal="center" vertical="center"/>
    </xf>
    <xf numFmtId="1" fontId="11" fillId="3" borderId="0" xfId="0" applyNumberFormat="1" applyFont="1" applyFill="1" applyBorder="1" applyAlignment="1" applyProtection="1">
      <alignment horizontal="center" vertical="center"/>
    </xf>
    <xf numFmtId="9" fontId="11" fillId="3" borderId="0" xfId="1" applyFont="1" applyFill="1" applyBorder="1" applyAlignment="1" applyProtection="1">
      <alignment horizontal="center" vertical="center"/>
    </xf>
    <xf numFmtId="1" fontId="8" fillId="2" borderId="0" xfId="0" applyNumberFormat="1" applyFont="1" applyFill="1" applyBorder="1" applyAlignment="1" applyProtection="1">
      <alignment horizontal="center" vertical="center" wrapText="1"/>
    </xf>
    <xf numFmtId="1" fontId="9" fillId="5" borderId="0" xfId="0" applyNumberFormat="1" applyFont="1" applyFill="1" applyBorder="1" applyAlignment="1" applyProtection="1">
      <alignment horizontal="center" vertical="center"/>
    </xf>
    <xf numFmtId="1" fontId="12" fillId="5" borderId="0" xfId="0" applyNumberFormat="1" applyFont="1" applyFill="1" applyBorder="1" applyAlignment="1" applyProtection="1">
      <alignment horizontal="center" vertical="center"/>
    </xf>
    <xf numFmtId="9" fontId="12" fillId="5" borderId="0" xfId="1" applyFont="1" applyFill="1" applyBorder="1" applyAlignment="1" applyProtection="1">
      <alignment horizontal="center" vertical="center"/>
    </xf>
    <xf numFmtId="9" fontId="13" fillId="3" borderId="0" xfId="1" applyFont="1" applyFill="1" applyBorder="1" applyAlignment="1" applyProtection="1">
      <alignment horizontal="center" vertical="center"/>
    </xf>
    <xf numFmtId="0" fontId="9" fillId="0" borderId="0" xfId="0" applyFont="1" applyAlignment="1" applyProtection="1">
      <alignment horizontal="center" vertical="center" wrapText="1"/>
    </xf>
    <xf numFmtId="9" fontId="9" fillId="0" borderId="0" xfId="1" applyFont="1" applyAlignment="1" applyProtection="1">
      <alignment horizontal="center" vertical="center" wrapText="1"/>
    </xf>
    <xf numFmtId="1" fontId="14" fillId="3" borderId="0" xfId="0" applyNumberFormat="1" applyFont="1" applyFill="1" applyBorder="1" applyAlignment="1" applyProtection="1">
      <alignment horizontal="center" vertical="center"/>
    </xf>
    <xf numFmtId="1" fontId="13" fillId="3" borderId="0" xfId="0" applyNumberFormat="1" applyFont="1" applyFill="1" applyBorder="1" applyAlignment="1" applyProtection="1">
      <alignment horizontal="center" vertical="center"/>
    </xf>
    <xf numFmtId="2" fontId="13" fillId="3" borderId="0" xfId="0" applyNumberFormat="1" applyFont="1" applyFill="1" applyBorder="1" applyAlignment="1" applyProtection="1">
      <alignment horizontal="center" vertical="center"/>
    </xf>
    <xf numFmtId="0" fontId="15" fillId="6" borderId="0" xfId="0" applyFont="1" applyFill="1" applyAlignment="1" applyProtection="1">
      <alignment horizontal="center" vertical="center" wrapText="1"/>
    </xf>
    <xf numFmtId="9" fontId="17" fillId="2" borderId="0" xfId="1" applyFont="1" applyFill="1" applyBorder="1" applyAlignment="1" applyProtection="1">
      <alignment horizontal="center" vertical="center" wrapText="1"/>
    </xf>
    <xf numFmtId="1" fontId="12" fillId="3" borderId="0" xfId="0" applyNumberFormat="1" applyFont="1" applyFill="1" applyBorder="1" applyAlignment="1" applyProtection="1">
      <alignment horizontal="center" vertical="center"/>
    </xf>
    <xf numFmtId="9" fontId="12" fillId="3" borderId="0" xfId="1"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wrapText="1"/>
    </xf>
    <xf numFmtId="9" fontId="12" fillId="0" borderId="0" xfId="1" applyFont="1" applyAlignment="1" applyProtection="1">
      <alignment horizontal="center" vertical="center" wrapText="1"/>
    </xf>
    <xf numFmtId="0" fontId="9" fillId="0" borderId="0" xfId="0" applyFont="1" applyAlignment="1" applyProtection="1">
      <alignment horizontal="center" vertical="center"/>
    </xf>
    <xf numFmtId="9" fontId="12" fillId="0" borderId="0" xfId="1" applyFont="1" applyAlignment="1" applyProtection="1">
      <alignment horizontal="center" vertical="center"/>
    </xf>
    <xf numFmtId="0" fontId="0" fillId="0" borderId="0" xfId="0" applyAlignment="1" applyProtection="1">
      <alignment horizontal="left" vertical="center"/>
    </xf>
    <xf numFmtId="0" fontId="21" fillId="2" borderId="0" xfId="0" applyFont="1" applyFill="1" applyBorder="1" applyAlignment="1" applyProtection="1">
      <alignment horizontal="center" vertical="center" wrapText="1"/>
    </xf>
    <xf numFmtId="0" fontId="22" fillId="0" borderId="0" xfId="0" applyFont="1" applyBorder="1" applyAlignment="1" applyProtection="1">
      <alignment vertical="center" wrapText="1"/>
    </xf>
    <xf numFmtId="0" fontId="22" fillId="0" borderId="0" xfId="0" applyFont="1" applyFill="1" applyBorder="1" applyAlignment="1" applyProtection="1">
      <alignment vertical="center" wrapText="1"/>
    </xf>
    <xf numFmtId="0" fontId="22" fillId="0" borderId="0" xfId="0" applyFont="1" applyAlignment="1" applyProtection="1">
      <alignment vertical="center" wrapText="1"/>
    </xf>
    <xf numFmtId="0" fontId="23" fillId="0" borderId="0" xfId="0" applyFont="1" applyAlignment="1" applyProtection="1">
      <alignment vertical="center" wrapText="1"/>
    </xf>
    <xf numFmtId="0" fontId="23" fillId="0" borderId="0" xfId="0" applyFont="1" applyFill="1" applyBorder="1" applyAlignment="1" applyProtection="1">
      <alignment vertical="center" wrapText="1"/>
    </xf>
    <xf numFmtId="0" fontId="23" fillId="0" borderId="0" xfId="0" applyFont="1" applyBorder="1" applyAlignment="1" applyProtection="1">
      <alignment vertical="center" wrapText="1"/>
    </xf>
    <xf numFmtId="0" fontId="17" fillId="2" borderId="0" xfId="0" applyFont="1" applyFill="1" applyBorder="1" applyAlignment="1" applyProtection="1">
      <alignment horizontal="center" vertical="center" wrapText="1"/>
    </xf>
    <xf numFmtId="0" fontId="16" fillId="0" borderId="0" xfId="0" applyFont="1" applyAlignment="1" applyProtection="1">
      <alignment vertical="center" wrapText="1"/>
    </xf>
    <xf numFmtId="0" fontId="17" fillId="2" borderId="0" xfId="0" applyFont="1" applyFill="1" applyBorder="1" applyAlignment="1" applyProtection="1">
      <alignment horizontal="right" vertical="center" wrapText="1"/>
    </xf>
    <xf numFmtId="1" fontId="25" fillId="5" borderId="0" xfId="0" applyNumberFormat="1" applyFont="1" applyFill="1" applyBorder="1" applyAlignment="1" applyProtection="1">
      <alignment horizontal="center" vertical="center"/>
    </xf>
    <xf numFmtId="1" fontId="25" fillId="3" borderId="0" xfId="0" applyNumberFormat="1" applyFont="1" applyFill="1" applyBorder="1" applyAlignment="1" applyProtection="1">
      <alignment horizontal="center" vertical="center"/>
    </xf>
    <xf numFmtId="0" fontId="22" fillId="4" borderId="0" xfId="0" applyFont="1" applyFill="1" applyAlignment="1" applyProtection="1">
      <alignment vertical="center" wrapText="1"/>
    </xf>
    <xf numFmtId="0" fontId="16" fillId="4" borderId="0" xfId="0" applyFont="1" applyFill="1" applyAlignment="1" applyProtection="1">
      <alignment vertical="center" wrapText="1"/>
    </xf>
    <xf numFmtId="0" fontId="0" fillId="0" borderId="0" xfId="0" applyProtection="1"/>
    <xf numFmtId="0" fontId="26" fillId="3" borderId="0" xfId="0" applyFont="1" applyFill="1" applyBorder="1" applyAlignment="1" applyProtection="1">
      <alignment horizontal="center"/>
    </xf>
    <xf numFmtId="0" fontId="21" fillId="0" borderId="0" xfId="0" applyFont="1" applyBorder="1" applyAlignment="1" applyProtection="1">
      <alignment vertical="center" wrapText="1"/>
    </xf>
    <xf numFmtId="0" fontId="21" fillId="3"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7" fillId="3" borderId="0" xfId="0" applyFont="1" applyFill="1" applyBorder="1" applyProtection="1"/>
    <xf numFmtId="0" fontId="26" fillId="4" borderId="0" xfId="0" applyFont="1" applyFill="1" applyAlignment="1" applyProtection="1">
      <alignment horizontal="center"/>
    </xf>
    <xf numFmtId="0" fontId="27" fillId="4" borderId="0" xfId="0" applyFont="1" applyFill="1" applyProtection="1"/>
    <xf numFmtId="0" fontId="26" fillId="0" borderId="0" xfId="0" applyFont="1" applyAlignment="1" applyProtection="1">
      <alignment horizontal="center"/>
    </xf>
    <xf numFmtId="0" fontId="27" fillId="0" borderId="0" xfId="0" applyFont="1" applyProtection="1"/>
    <xf numFmtId="1" fontId="10" fillId="3" borderId="0" xfId="1" applyNumberFormat="1" applyFont="1" applyFill="1" applyBorder="1" applyAlignment="1" applyProtection="1">
      <alignment horizontal="center" vertical="center"/>
    </xf>
    <xf numFmtId="9" fontId="10" fillId="3" borderId="0" xfId="1" applyFont="1" applyFill="1" applyBorder="1" applyAlignment="1" applyProtection="1">
      <alignment horizontal="center" vertical="center"/>
    </xf>
    <xf numFmtId="0" fontId="8" fillId="2" borderId="0" xfId="1" applyNumberFormat="1" applyFont="1" applyFill="1" applyBorder="1" applyAlignment="1" applyProtection="1">
      <alignment horizontal="center" vertical="center" wrapText="1"/>
    </xf>
    <xf numFmtId="0" fontId="26" fillId="0" borderId="0" xfId="0" applyFont="1" applyProtection="1"/>
    <xf numFmtId="0" fontId="27" fillId="0" borderId="0" xfId="0" applyFont="1" applyAlignment="1" applyProtection="1"/>
    <xf numFmtId="0" fontId="27" fillId="7" borderId="0" xfId="0" applyFont="1" applyFill="1" applyProtection="1"/>
    <xf numFmtId="0" fontId="0" fillId="7" borderId="0" xfId="0" applyFill="1" applyProtection="1"/>
    <xf numFmtId="0" fontId="22" fillId="7" borderId="0" xfId="0" applyFont="1" applyFill="1" applyAlignment="1" applyProtection="1">
      <alignment vertical="center" wrapText="1"/>
    </xf>
    <xf numFmtId="0" fontId="16" fillId="7" borderId="0" xfId="0" applyFont="1" applyFill="1" applyAlignment="1" applyProtection="1">
      <alignment vertical="center" wrapText="1"/>
    </xf>
    <xf numFmtId="0" fontId="9" fillId="7" borderId="0" xfId="0" applyFont="1" applyFill="1" applyAlignment="1" applyProtection="1">
      <alignment horizontal="center" vertical="center"/>
    </xf>
    <xf numFmtId="0" fontId="12" fillId="7" borderId="0" xfId="0" applyFont="1" applyFill="1" applyAlignment="1" applyProtection="1">
      <alignment horizontal="center" vertical="center"/>
    </xf>
    <xf numFmtId="9" fontId="12" fillId="7" borderId="0" xfId="1" applyFont="1" applyFill="1" applyAlignment="1" applyProtection="1">
      <alignment horizontal="center" vertical="center"/>
    </xf>
    <xf numFmtId="1" fontId="7" fillId="2" borderId="0" xfId="0" applyNumberFormat="1" applyFont="1" applyFill="1" applyBorder="1" applyAlignment="1" applyProtection="1">
      <alignment horizontal="center" vertical="center" wrapText="1"/>
    </xf>
    <xf numFmtId="1" fontId="15" fillId="6" borderId="0" xfId="0" applyNumberFormat="1" applyFont="1" applyFill="1" applyAlignment="1" applyProtection="1">
      <alignment horizontal="center" vertical="center" wrapText="1"/>
    </xf>
    <xf numFmtId="0" fontId="12" fillId="0" borderId="0" xfId="0" applyFont="1"/>
    <xf numFmtId="0" fontId="31" fillId="0" borderId="0" xfId="0" applyFont="1"/>
    <xf numFmtId="0" fontId="12" fillId="0" borderId="0" xfId="0" quotePrefix="1" applyFont="1" applyAlignment="1">
      <alignment horizontal="left" indent="3"/>
    </xf>
    <xf numFmtId="0" fontId="12" fillId="0" borderId="0" xfId="0" applyFont="1" applyAlignment="1">
      <alignment horizontal="left" indent="2"/>
    </xf>
    <xf numFmtId="0" fontId="12" fillId="0" borderId="0" xfId="0" applyFont="1" applyAlignment="1">
      <alignment horizontal="left" vertical="center"/>
    </xf>
    <xf numFmtId="0" fontId="32" fillId="0" borderId="0" xfId="0" applyFont="1"/>
    <xf numFmtId="0" fontId="32" fillId="0" borderId="0" xfId="0" applyFont="1" applyAlignment="1">
      <alignment horizontal="left" indent="2"/>
    </xf>
    <xf numFmtId="0" fontId="33" fillId="0" borderId="0" xfId="0" applyFont="1"/>
    <xf numFmtId="0" fontId="12" fillId="0" borderId="0" xfId="0" applyFont="1" applyAlignment="1">
      <alignment horizontal="left" indent="3"/>
    </xf>
    <xf numFmtId="0" fontId="12" fillId="0" borderId="0" xfId="0" applyFont="1" applyAlignment="1">
      <alignment horizontal="left"/>
    </xf>
    <xf numFmtId="0" fontId="32" fillId="0" borderId="0" xfId="0" applyFont="1" applyAlignment="1">
      <alignment wrapText="1"/>
    </xf>
    <xf numFmtId="0" fontId="33" fillId="0" borderId="0" xfId="0" applyFont="1" applyAlignment="1">
      <alignment vertical="center"/>
    </xf>
    <xf numFmtId="0" fontId="12" fillId="0" borderId="0" xfId="0" applyFont="1" applyAlignment="1">
      <alignment vertical="center"/>
    </xf>
    <xf numFmtId="0" fontId="33" fillId="0" borderId="0" xfId="0" applyFont="1" applyAlignment="1">
      <alignment horizontal="left" vertical="center" wrapText="1"/>
    </xf>
    <xf numFmtId="0" fontId="29" fillId="8" borderId="11" xfId="0" applyFont="1" applyFill="1" applyBorder="1" applyAlignment="1" applyProtection="1">
      <alignment horizontal="center" vertical="center"/>
      <protection locked="0"/>
    </xf>
    <xf numFmtId="0" fontId="0" fillId="0" borderId="0" xfId="0" applyAlignment="1">
      <alignment horizontal="center" vertical="center"/>
    </xf>
    <xf numFmtId="0" fontId="29" fillId="8" borderId="0" xfId="0" applyFont="1" applyFill="1" applyBorder="1" applyAlignment="1" applyProtection="1">
      <alignment horizontal="center" vertical="center"/>
      <protection locked="0"/>
    </xf>
    <xf numFmtId="0" fontId="0" fillId="3" borderId="0" xfId="0" applyFill="1" applyAlignment="1">
      <alignment horizontal="center" vertical="center"/>
    </xf>
    <xf numFmtId="0" fontId="0" fillId="0" borderId="0" xfId="0" applyFill="1" applyAlignment="1">
      <alignment horizontal="center" vertical="center"/>
    </xf>
    <xf numFmtId="0" fontId="0" fillId="9" borderId="12"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4" fillId="10" borderId="13" xfId="0" applyFont="1" applyFill="1" applyBorder="1" applyAlignment="1">
      <alignment horizontal="left" vertical="center"/>
    </xf>
    <xf numFmtId="0" fontId="34" fillId="0" borderId="0" xfId="0" applyFont="1" applyFill="1" applyBorder="1" applyAlignment="1">
      <alignment horizontal="left" vertical="center"/>
    </xf>
    <xf numFmtId="0" fontId="0" fillId="0" borderId="0" xfId="0" applyFill="1" applyBorder="1" applyAlignment="1">
      <alignment horizontal="left" vertical="center" wrapText="1"/>
    </xf>
    <xf numFmtId="0" fontId="36" fillId="11" borderId="0" xfId="0" applyFont="1" applyFill="1" applyAlignment="1">
      <alignment horizontal="center" vertical="center"/>
    </xf>
    <xf numFmtId="0" fontId="37" fillId="11" borderId="0" xfId="0" applyFont="1" applyFill="1"/>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9" borderId="15" xfId="0" applyFont="1" applyFill="1" applyBorder="1" applyAlignment="1" applyProtection="1">
      <alignment horizontal="center" vertical="center"/>
      <protection locked="0"/>
    </xf>
    <xf numFmtId="0" fontId="2" fillId="12" borderId="16" xfId="0" applyFont="1" applyFill="1" applyBorder="1" applyAlignment="1" applyProtection="1">
      <alignment horizontal="center" vertical="center"/>
      <protection locked="0"/>
    </xf>
    <xf numFmtId="0" fontId="2" fillId="12" borderId="17" xfId="0" applyFont="1" applyFill="1" applyBorder="1" applyAlignment="1" applyProtection="1">
      <alignment horizontal="center" vertical="center"/>
      <protection locked="0"/>
    </xf>
    <xf numFmtId="0" fontId="17" fillId="12" borderId="16" xfId="0" applyNumberFormat="1" applyFont="1" applyFill="1" applyBorder="1" applyAlignment="1" applyProtection="1">
      <alignment horizontal="center" vertical="center"/>
      <protection locked="0"/>
    </xf>
    <xf numFmtId="0" fontId="2" fillId="10" borderId="17" xfId="0" quotePrefix="1" applyFont="1" applyFill="1" applyBorder="1" applyAlignment="1" applyProtection="1">
      <alignment horizontal="center" vertical="center"/>
    </xf>
    <xf numFmtId="0" fontId="3" fillId="7" borderId="0" xfId="0" applyFont="1" applyFill="1" applyAlignment="1" applyProtection="1">
      <alignment horizontal="center" vertical="center"/>
    </xf>
    <xf numFmtId="0" fontId="3" fillId="0" borderId="0" xfId="0" applyFont="1" applyAlignment="1" applyProtection="1">
      <alignment horizontal="center" vertical="center"/>
    </xf>
    <xf numFmtId="0" fontId="3" fillId="12" borderId="16" xfId="0" applyFont="1" applyFill="1" applyBorder="1" applyAlignment="1" applyProtection="1">
      <alignment horizontal="center" vertical="center"/>
      <protection locked="0"/>
    </xf>
    <xf numFmtId="1" fontId="16" fillId="5" borderId="0" xfId="0" applyNumberFormat="1" applyFont="1" applyFill="1" applyBorder="1" applyAlignment="1" applyProtection="1">
      <alignment horizontal="center" vertical="center"/>
    </xf>
    <xf numFmtId="1" fontId="18" fillId="0" borderId="10" xfId="0" applyNumberFormat="1"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3" fillId="4" borderId="0" xfId="0" applyFont="1" applyFill="1" applyAlignment="1" applyProtection="1">
      <alignment horizontal="center" vertical="center" wrapText="1"/>
    </xf>
    <xf numFmtId="0" fontId="38" fillId="0" borderId="7"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1" fontId="18" fillId="10" borderId="5" xfId="0" applyNumberFormat="1" applyFont="1" applyFill="1" applyBorder="1" applyAlignment="1" applyProtection="1">
      <alignment horizontal="center" vertical="center" wrapText="1"/>
    </xf>
    <xf numFmtId="2" fontId="18" fillId="10" borderId="5" xfId="0" applyNumberFormat="1" applyFont="1" applyFill="1" applyBorder="1" applyAlignment="1" applyProtection="1">
      <alignment horizontal="center" vertical="center" wrapText="1"/>
    </xf>
    <xf numFmtId="0" fontId="33" fillId="0" borderId="0" xfId="0" applyFont="1" applyAlignment="1" applyProtection="1">
      <alignment horizontal="center"/>
    </xf>
    <xf numFmtId="0" fontId="0" fillId="2" borderId="0" xfId="0" applyFill="1" applyProtection="1"/>
    <xf numFmtId="0" fontId="17" fillId="2" borderId="0" xfId="0" applyNumberFormat="1" applyFont="1" applyFill="1" applyAlignment="1" applyProtection="1">
      <alignment horizontal="center" vertical="center"/>
    </xf>
    <xf numFmtId="1" fontId="18" fillId="0" borderId="5" xfId="1"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0" xfId="0" applyFont="1" applyProtection="1"/>
    <xf numFmtId="0" fontId="2" fillId="0" borderId="5" xfId="0"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1" fillId="0" borderId="7" xfId="0" applyNumberFormat="1" applyFont="1" applyBorder="1" applyAlignment="1" applyProtection="1">
      <alignment horizontal="center" vertical="center"/>
    </xf>
    <xf numFmtId="0" fontId="1" fillId="3" borderId="4" xfId="0" applyFont="1" applyFill="1" applyBorder="1" applyAlignment="1" applyProtection="1">
      <alignment horizontal="center" vertical="center"/>
    </xf>
    <xf numFmtId="0" fontId="2"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wrapText="1"/>
    </xf>
    <xf numFmtId="0" fontId="1" fillId="0" borderId="7" xfId="0" applyNumberFormat="1" applyFont="1" applyFill="1" applyBorder="1" applyAlignment="1" applyProtection="1">
      <alignment horizontal="center" vertical="center"/>
    </xf>
    <xf numFmtId="0" fontId="2" fillId="0" borderId="10" xfId="0" applyFont="1" applyBorder="1" applyAlignment="1" applyProtection="1">
      <alignment horizontal="center" vertical="center" wrapText="1"/>
    </xf>
    <xf numFmtId="0" fontId="1" fillId="0" borderId="10" xfId="0" applyNumberFormat="1" applyFont="1" applyBorder="1" applyAlignment="1" applyProtection="1">
      <alignment horizontal="center" vertical="center"/>
    </xf>
    <xf numFmtId="0" fontId="1" fillId="3" borderId="9" xfId="0" applyFont="1" applyFill="1" applyBorder="1" applyProtection="1"/>
    <xf numFmtId="0" fontId="0" fillId="0" borderId="6" xfId="0" applyFont="1" applyBorder="1" applyProtection="1"/>
    <xf numFmtId="0" fontId="2" fillId="2" borderId="7" xfId="0" applyFont="1" applyFill="1" applyBorder="1" applyAlignment="1" applyProtection="1">
      <alignment horizontal="center" vertical="center" wrapText="1"/>
    </xf>
    <xf numFmtId="0" fontId="40" fillId="0" borderId="0" xfId="0" applyFont="1"/>
    <xf numFmtId="0" fontId="24" fillId="13" borderId="0" xfId="0" applyFont="1" applyFill="1" applyBorder="1" applyAlignment="1" applyProtection="1">
      <alignment horizontal="center" vertical="center" wrapText="1"/>
    </xf>
    <xf numFmtId="9" fontId="24" fillId="13" borderId="0" xfId="1" applyFont="1" applyFill="1" applyBorder="1" applyAlignment="1" applyProtection="1">
      <alignment horizontal="center" vertical="center"/>
    </xf>
    <xf numFmtId="0" fontId="41" fillId="13" borderId="0" xfId="0" applyFont="1" applyFill="1" applyBorder="1" applyAlignment="1" applyProtection="1">
      <alignment horizontal="center" vertical="center" wrapText="1"/>
    </xf>
    <xf numFmtId="0" fontId="5" fillId="13"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9" fontId="6" fillId="13" borderId="0" xfId="1" applyFont="1" applyFill="1" applyBorder="1" applyAlignment="1" applyProtection="1">
      <alignment horizontal="center" vertical="center"/>
    </xf>
    <xf numFmtId="0" fontId="42" fillId="13"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0" fontId="12" fillId="0" borderId="0" xfId="0" applyFont="1" applyAlignment="1">
      <alignment horizontal="left" vertical="center" wrapText="1"/>
    </xf>
    <xf numFmtId="0" fontId="30" fillId="0" borderId="0" xfId="0" applyFont="1" applyAlignment="1">
      <alignment horizontal="left" vertical="center" indent="18"/>
    </xf>
    <xf numFmtId="0" fontId="12" fillId="0" borderId="0" xfId="0" applyFont="1" applyAlignment="1">
      <alignment horizontal="left" wrapText="1"/>
    </xf>
    <xf numFmtId="0" fontId="26" fillId="0" borderId="0" xfId="0" applyFont="1" applyFill="1" applyBorder="1" applyAlignment="1" applyProtection="1">
      <alignment horizontal="left" vertical="top" wrapText="1"/>
      <protection locked="0"/>
    </xf>
    <xf numFmtId="0" fontId="26" fillId="0" borderId="16" xfId="0" applyFont="1" applyFill="1" applyBorder="1" applyAlignment="1" applyProtection="1">
      <alignment horizontal="left" vertical="top" wrapText="1"/>
      <protection locked="0"/>
    </xf>
    <xf numFmtId="0" fontId="26" fillId="0" borderId="0" xfId="0" applyFont="1" applyFill="1" applyAlignment="1" applyProtection="1">
      <alignment horizontal="left" vertical="top" wrapText="1"/>
      <protection locked="0"/>
    </xf>
    <xf numFmtId="0" fontId="21" fillId="2" borderId="0" xfId="0" applyFont="1" applyFill="1" applyBorder="1" applyAlignment="1" applyProtection="1">
      <alignment horizontal="center" vertical="center" wrapText="1"/>
    </xf>
    <xf numFmtId="0" fontId="2" fillId="2" borderId="1"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1" fillId="3" borderId="14" xfId="0" applyFont="1" applyFill="1" applyBorder="1" applyAlignment="1" applyProtection="1">
      <alignment horizontal="left" vertical="top" wrapText="1"/>
    </xf>
    <xf numFmtId="0" fontId="0" fillId="10" borderId="14" xfId="0" applyFill="1" applyBorder="1" applyAlignment="1">
      <alignment horizontal="left" vertical="center" wrapText="1"/>
    </xf>
    <xf numFmtId="0" fontId="0" fillId="10" borderId="9" xfId="0" applyFill="1" applyBorder="1" applyAlignment="1">
      <alignment horizontal="left" vertical="center" wrapText="1"/>
    </xf>
  </cellXfs>
  <cellStyles count="68">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Процентный" xfId="1" builtinId="5"/>
  </cellStyles>
  <dxfs count="2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protection locked="0" hidden="0"/>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11</xdr:row>
      <xdr:rowOff>88900</xdr:rowOff>
    </xdr:from>
    <xdr:to>
      <xdr:col>25</xdr:col>
      <xdr:colOff>349250</xdr:colOff>
      <xdr:row>24</xdr:row>
      <xdr:rowOff>155142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1770"/>
        <a:stretch/>
      </xdr:blipFill>
      <xdr:spPr>
        <a:xfrm>
          <a:off x="352425" y="4946650"/>
          <a:ext cx="16246475" cy="3533342"/>
        </a:xfrm>
        <a:prstGeom prst="rect">
          <a:avLst/>
        </a:prstGeom>
      </xdr:spPr>
    </xdr:pic>
    <xdr:clientData/>
  </xdr:twoCellAnchor>
  <xdr:twoCellAnchor>
    <xdr:from>
      <xdr:col>4</xdr:col>
      <xdr:colOff>428625</xdr:colOff>
      <xdr:row>13</xdr:row>
      <xdr:rowOff>76200</xdr:rowOff>
    </xdr:from>
    <xdr:to>
      <xdr:col>6</xdr:col>
      <xdr:colOff>101600</xdr:colOff>
      <xdr:row>17</xdr:row>
      <xdr:rowOff>231775</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a:off x="3876675" y="5467350"/>
          <a:ext cx="892175" cy="1222375"/>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1</a:t>
          </a:r>
        </a:p>
      </xdr:txBody>
    </xdr:sp>
    <xdr:clientData/>
  </xdr:twoCellAnchor>
  <xdr:twoCellAnchor>
    <xdr:from>
      <xdr:col>15</xdr:col>
      <xdr:colOff>162832</xdr:colOff>
      <xdr:row>16</xdr:row>
      <xdr:rowOff>228146</xdr:rowOff>
    </xdr:from>
    <xdr:to>
      <xdr:col>17</xdr:col>
      <xdr:colOff>286657</xdr:colOff>
      <xdr:row>22</xdr:row>
      <xdr:rowOff>218621</xdr:rowOff>
    </xdr:to>
    <xdr:sp macro="" textlink="">
      <xdr:nvSpPr>
        <xdr:cNvPr id="4" name="&quot;No&quot; Symbol 3">
          <a:extLst>
            <a:ext uri="{FF2B5EF4-FFF2-40B4-BE49-F238E27FC236}">
              <a16:creationId xmlns:a16="http://schemas.microsoft.com/office/drawing/2014/main" id="{00000000-0008-0000-0000-000004000000}"/>
            </a:ext>
          </a:extLst>
        </xdr:cNvPr>
        <xdr:cNvSpPr/>
      </xdr:nvSpPr>
      <xdr:spPr>
        <a:xfrm>
          <a:off x="10316482" y="6419396"/>
          <a:ext cx="1343025" cy="1590675"/>
        </a:xfrm>
        <a:prstGeom prst="noSmoking">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17</xdr:col>
      <xdr:colOff>548368</xdr:colOff>
      <xdr:row>19</xdr:row>
      <xdr:rowOff>19503</xdr:rowOff>
    </xdr:from>
    <xdr:ext cx="2630464" cy="374141"/>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921218" y="7010853"/>
          <a:ext cx="2630464" cy="374141"/>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Do not use</a:t>
          </a:r>
          <a:r>
            <a:rPr lang="en-US" sz="1800" b="1" baseline="0"/>
            <a:t> for initial save</a:t>
          </a:r>
          <a:endParaRPr lang="en-US" sz="1800" b="1"/>
        </a:p>
      </xdr:txBody>
    </xdr:sp>
    <xdr:clientData/>
  </xdr:oneCellAnchor>
  <xdr:twoCellAnchor editAs="oneCell">
    <xdr:from>
      <xdr:col>1</xdr:col>
      <xdr:colOff>130627</xdr:colOff>
      <xdr:row>96</xdr:row>
      <xdr:rowOff>92528</xdr:rowOff>
    </xdr:from>
    <xdr:to>
      <xdr:col>25</xdr:col>
      <xdr:colOff>452436</xdr:colOff>
      <xdr:row>112</xdr:row>
      <xdr:rowOff>184068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378277" y="27619778"/>
          <a:ext cx="16323809" cy="4358740"/>
        </a:xfrm>
        <a:prstGeom prst="rect">
          <a:avLst/>
        </a:prstGeom>
      </xdr:spPr>
    </xdr:pic>
    <xdr:clientData/>
  </xdr:twoCellAnchor>
  <xdr:twoCellAnchor editAs="oneCell">
    <xdr:from>
      <xdr:col>1</xdr:col>
      <xdr:colOff>231320</xdr:colOff>
      <xdr:row>40</xdr:row>
      <xdr:rowOff>126046</xdr:rowOff>
    </xdr:from>
    <xdr:to>
      <xdr:col>7</xdr:col>
      <xdr:colOff>97360</xdr:colOff>
      <xdr:row>51</xdr:row>
      <xdr:rowOff>93940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478970" y="12718096"/>
          <a:ext cx="4895240" cy="2901594"/>
        </a:xfrm>
        <a:prstGeom prst="rect">
          <a:avLst/>
        </a:prstGeom>
      </xdr:spPr>
    </xdr:pic>
    <xdr:clientData/>
  </xdr:twoCellAnchor>
  <xdr:twoCellAnchor editAs="oneCell">
    <xdr:from>
      <xdr:col>11</xdr:col>
      <xdr:colOff>156481</xdr:colOff>
      <xdr:row>38</xdr:row>
      <xdr:rowOff>65316</xdr:rowOff>
    </xdr:from>
    <xdr:to>
      <xdr:col>21</xdr:col>
      <xdr:colOff>270762</xdr:colOff>
      <xdr:row>54</xdr:row>
      <xdr:rowOff>156030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7871731" y="12123966"/>
          <a:ext cx="6210281" cy="4357914"/>
        </a:xfrm>
        <a:prstGeom prst="rect">
          <a:avLst/>
        </a:prstGeom>
      </xdr:spPr>
    </xdr:pic>
    <xdr:clientData/>
  </xdr:twoCellAnchor>
  <xdr:twoCellAnchor>
    <xdr:from>
      <xdr:col>7</xdr:col>
      <xdr:colOff>585106</xdr:colOff>
      <xdr:row>45</xdr:row>
      <xdr:rowOff>178255</xdr:rowOff>
    </xdr:from>
    <xdr:to>
      <xdr:col>10</xdr:col>
      <xdr:colOff>609599</xdr:colOff>
      <xdr:row>50</xdr:row>
      <xdr:rowOff>63955</xdr:rowOff>
    </xdr:to>
    <xdr:sp macro="" textlink="">
      <xdr:nvSpPr>
        <xdr:cNvPr id="9" name="Right Arrow 8">
          <a:extLst>
            <a:ext uri="{FF2B5EF4-FFF2-40B4-BE49-F238E27FC236}">
              <a16:creationId xmlns:a16="http://schemas.microsoft.com/office/drawing/2014/main" id="{00000000-0008-0000-0000-000009000000}"/>
            </a:ext>
          </a:extLst>
        </xdr:cNvPr>
        <xdr:cNvSpPr/>
      </xdr:nvSpPr>
      <xdr:spPr>
        <a:xfrm>
          <a:off x="5861956" y="14103805"/>
          <a:ext cx="1853293" cy="1219200"/>
        </a:xfrm>
        <a:prstGeom prst="right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Results in</a:t>
          </a:r>
        </a:p>
      </xdr:txBody>
    </xdr:sp>
    <xdr:clientData/>
  </xdr:twoCellAnchor>
  <xdr:twoCellAnchor editAs="oneCell">
    <xdr:from>
      <xdr:col>1</xdr:col>
      <xdr:colOff>40822</xdr:colOff>
      <xdr:row>69</xdr:row>
      <xdr:rowOff>176890</xdr:rowOff>
    </xdr:from>
    <xdr:to>
      <xdr:col>18</xdr:col>
      <xdr:colOff>265340</xdr:colOff>
      <xdr:row>83</xdr:row>
      <xdr:rowOff>206826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288472" y="20503240"/>
          <a:ext cx="11959318" cy="3763736"/>
        </a:xfrm>
        <a:prstGeom prst="rect">
          <a:avLst/>
        </a:prstGeom>
      </xdr:spPr>
    </xdr:pic>
    <xdr:clientData/>
  </xdr:twoCellAnchor>
  <xdr:twoCellAnchor editAs="oneCell">
    <xdr:from>
      <xdr:col>1</xdr:col>
      <xdr:colOff>19050</xdr:colOff>
      <xdr:row>123</xdr:row>
      <xdr:rowOff>190500</xdr:rowOff>
    </xdr:from>
    <xdr:to>
      <xdr:col>25</xdr:col>
      <xdr:colOff>331336</xdr:colOff>
      <xdr:row>132</xdr:row>
      <xdr:rowOff>247349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a:stretch>
          <a:fillRect/>
        </a:stretch>
      </xdr:blipFill>
      <xdr:spPr>
        <a:xfrm>
          <a:off x="266700" y="34918650"/>
          <a:ext cx="16314286" cy="2457149"/>
        </a:xfrm>
        <a:prstGeom prst="rect">
          <a:avLst/>
        </a:prstGeom>
      </xdr:spPr>
    </xdr:pic>
    <xdr:clientData/>
  </xdr:twoCellAnchor>
  <xdr:twoCellAnchor>
    <xdr:from>
      <xdr:col>13</xdr:col>
      <xdr:colOff>593725</xdr:colOff>
      <xdr:row>95</xdr:row>
      <xdr:rowOff>231775</xdr:rowOff>
    </xdr:from>
    <xdr:to>
      <xdr:col>15</xdr:col>
      <xdr:colOff>266700</xdr:colOff>
      <xdr:row>100</xdr:row>
      <xdr:rowOff>117475</xdr:rowOff>
    </xdr:to>
    <xdr:sp macro="" textlink="">
      <xdr:nvSpPr>
        <xdr:cNvPr id="12" name="Down Arrow 11">
          <a:extLst>
            <a:ext uri="{FF2B5EF4-FFF2-40B4-BE49-F238E27FC236}">
              <a16:creationId xmlns:a16="http://schemas.microsoft.com/office/drawing/2014/main" id="{00000000-0008-0000-0000-00000C000000}"/>
            </a:ext>
          </a:extLst>
        </xdr:cNvPr>
        <xdr:cNvSpPr/>
      </xdr:nvSpPr>
      <xdr:spPr>
        <a:xfrm>
          <a:off x="9528175" y="27492325"/>
          <a:ext cx="892175" cy="1219200"/>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1</a:t>
          </a:r>
        </a:p>
      </xdr:txBody>
    </xdr:sp>
    <xdr:clientData/>
  </xdr:twoCellAnchor>
  <xdr:twoCellAnchor>
    <xdr:from>
      <xdr:col>22</xdr:col>
      <xdr:colOff>593725</xdr:colOff>
      <xdr:row>95</xdr:row>
      <xdr:rowOff>177800</xdr:rowOff>
    </xdr:from>
    <xdr:to>
      <xdr:col>24</xdr:col>
      <xdr:colOff>260350</xdr:colOff>
      <xdr:row>100</xdr:row>
      <xdr:rowOff>63500</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a:off x="15014575" y="27438350"/>
          <a:ext cx="885825" cy="1219200"/>
        </a:xfrm>
        <a:prstGeom prst="down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800" b="1">
              <a:solidFill>
                <a:sysClr val="windowText" lastClr="000000"/>
              </a:solidFill>
            </a:rPr>
            <a:t>2</a:t>
          </a:r>
        </a:p>
      </xdr:txBody>
    </xdr:sp>
    <xdr:clientData/>
  </xdr:twoCellAnchor>
  <xdr:twoCellAnchor>
    <xdr:from>
      <xdr:col>5</xdr:col>
      <xdr:colOff>0</xdr:colOff>
      <xdr:row>126</xdr:row>
      <xdr:rowOff>161924</xdr:rowOff>
    </xdr:from>
    <xdr:to>
      <xdr:col>8</xdr:col>
      <xdr:colOff>581025</xdr:colOff>
      <xdr:row>136</xdr:row>
      <xdr:rowOff>38100</xdr:rowOff>
    </xdr:to>
    <xdr:sp macro="" textlink="">
      <xdr:nvSpPr>
        <xdr:cNvPr id="14" name="Up Arrow 13">
          <a:extLst>
            <a:ext uri="{FF2B5EF4-FFF2-40B4-BE49-F238E27FC236}">
              <a16:creationId xmlns:a16="http://schemas.microsoft.com/office/drawing/2014/main" id="{00000000-0008-0000-0000-00000E000000}"/>
            </a:ext>
          </a:extLst>
        </xdr:cNvPr>
        <xdr:cNvSpPr/>
      </xdr:nvSpPr>
      <xdr:spPr>
        <a:xfrm>
          <a:off x="4057650" y="35690174"/>
          <a:ext cx="2409825" cy="2543176"/>
        </a:xfrm>
        <a:prstGeom prst="upArrow">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2000" b="1">
              <a:solidFill>
                <a:sysClr val="windowText" lastClr="000000"/>
              </a:solidFill>
            </a:rPr>
            <a:t>Final Step (Next</a:t>
          </a:r>
          <a:r>
            <a:rPr lang="en-US" sz="2000" b="1" baseline="0">
              <a:solidFill>
                <a:sysClr val="windowText" lastClr="000000"/>
              </a:solidFill>
            </a:rPr>
            <a:t> Team)</a:t>
          </a:r>
          <a:endParaRPr lang="en-US" sz="2000" b="1">
            <a:solidFill>
              <a:sysClr val="windowText" lastClr="000000"/>
            </a:solidFill>
          </a:endParaRPr>
        </a:p>
      </xdr:txBody>
    </xdr:sp>
    <xdr:clientData/>
  </xdr:twoCellAnchor>
  <xdr:twoCellAnchor editAs="oneCell">
    <xdr:from>
      <xdr:col>1</xdr:col>
      <xdr:colOff>163286</xdr:colOff>
      <xdr:row>0</xdr:row>
      <xdr:rowOff>190500</xdr:rowOff>
    </xdr:from>
    <xdr:to>
      <xdr:col>1</xdr:col>
      <xdr:colOff>1331292</xdr:colOff>
      <xdr:row>0</xdr:row>
      <xdr:rowOff>2019300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10936" y="190500"/>
          <a:ext cx="1168006"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304800</xdr:colOff>
          <xdr:row>1</xdr:row>
          <xdr:rowOff>152400</xdr:rowOff>
        </xdr:from>
        <xdr:to>
          <xdr:col>5</xdr:col>
          <xdr:colOff>317500</xdr:colOff>
          <xdr:row>3</xdr:row>
          <xdr:rowOff>12700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Save File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104</xdr:row>
          <xdr:rowOff>76200</xdr:rowOff>
        </xdr:from>
        <xdr:to>
          <xdr:col>2</xdr:col>
          <xdr:colOff>3327400</xdr:colOff>
          <xdr:row>105</xdr:row>
          <xdr:rowOff>127000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Spell 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3606800</xdr:colOff>
          <xdr:row>104</xdr:row>
          <xdr:rowOff>76200</xdr:rowOff>
        </xdr:from>
        <xdr:to>
          <xdr:col>3</xdr:col>
          <xdr:colOff>1104900</xdr:colOff>
          <xdr:row>105</xdr:row>
          <xdr:rowOff>127000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Check for missing scores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177800</xdr:colOff>
          <xdr:row>104</xdr:row>
          <xdr:rowOff>63500</xdr:rowOff>
        </xdr:from>
        <xdr:to>
          <xdr:col>7</xdr:col>
          <xdr:colOff>914400</xdr:colOff>
          <xdr:row>105</xdr:row>
          <xdr:rowOff>139700</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Remove All Red Backgrounds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1676400</xdr:colOff>
          <xdr:row>104</xdr:row>
          <xdr:rowOff>76200</xdr:rowOff>
        </xdr:from>
        <xdr:to>
          <xdr:col>2</xdr:col>
          <xdr:colOff>1219200</xdr:colOff>
          <xdr:row>105</xdr:row>
          <xdr:rowOff>114300</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Finish &amp; 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101600</xdr:colOff>
          <xdr:row>104</xdr:row>
          <xdr:rowOff>76200</xdr:rowOff>
        </xdr:from>
        <xdr:to>
          <xdr:col>1</xdr:col>
          <xdr:colOff>1409700</xdr:colOff>
          <xdr:row>105</xdr:row>
          <xdr:rowOff>127000</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800" b="1" i="0" u="none" strike="noStrike" baseline="0">
                  <a:solidFill>
                    <a:srgbClr val="000000"/>
                  </a:solidFill>
                  <a:latin typeface="Calibri" pitchFamily="2" charset="0"/>
                  <a:cs typeface="Calibri" pitchFamily="2" charset="0"/>
                </a:rPr>
                <a:t>Save File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avigatorTeams" displayName="NavigatorTeams" ref="A1:B26" totalsRowShown="0" headerRowDxfId="19" dataDxfId="17" headerRowBorderDxfId="18" tableBorderDxfId="16" totalsRowBorderDxfId="15">
  <autoFilter ref="A1:B26" xr:uid="{00000000-0009-0000-0100-000001000000}"/>
  <tableColumns count="2">
    <tableColumn id="1" xr3:uid="{00000000-0010-0000-0000-000001000000}" name="Team Number" dataDxfId="14"/>
    <tableColumn id="2" xr3:uid="{00000000-0010-0000-0000-000002000000}" name="Team Name"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angerTeams" displayName="RangerTeams" ref="D1:E2" totalsRowShown="0" headerRowDxfId="12" dataDxfId="10" headerRowBorderDxfId="11" tableBorderDxfId="9" totalsRowBorderDxfId="8">
  <autoFilter ref="D1:E2" xr:uid="{00000000-0009-0000-0100-000002000000}"/>
  <tableColumns count="2">
    <tableColumn id="1" xr3:uid="{00000000-0010-0000-0100-000001000000}" name="Team Number" dataDxfId="7"/>
    <tableColumn id="2" xr3:uid="{00000000-0010-0000-0100-000002000000}" name="Team Nam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lass" displayName="Class" ref="G1:G3" totalsRowShown="0" headerRowDxfId="5" dataDxfId="4">
  <autoFilter ref="G1:G3" xr:uid="{00000000-0009-0000-0100-000003000000}"/>
  <tableColumns count="1">
    <tableColumn id="1" xr3:uid="{00000000-0010-0000-0200-000001000000}" name="Competition Class"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JudgeAssign" displayName="JudgeAssign" ref="J1:J2" insertRow="1" totalsRowShown="0" headerRowDxfId="2" dataDxfId="1">
  <autoFilter ref="J1:J2" xr:uid="{00000000-0009-0000-0100-000004000000}"/>
  <tableColumns count="1">
    <tableColumn id="1" xr3:uid="{00000000-0010-0000-0300-000001000000}" name="Judge Ass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Z162"/>
  <sheetViews>
    <sheetView showGridLines="0" zoomScale="70" zoomScaleNormal="70" zoomScaleSheetLayoutView="70" zoomScalePageLayoutView="70" workbookViewId="0">
      <selection activeCell="G28" sqref="G28"/>
    </sheetView>
  </sheetViews>
  <sheetFormatPr baseColWidth="10" defaultColWidth="8.83203125" defaultRowHeight="21" x14ac:dyDescent="0.25"/>
  <cols>
    <col min="1" max="1" width="3.6640625" style="69" customWidth="1"/>
    <col min="2" max="2" width="29.6640625" style="69" customWidth="1"/>
    <col min="3" max="16384" width="8.83203125" style="69"/>
  </cols>
  <sheetData>
    <row r="1" spans="2:26" ht="172.5" customHeight="1" x14ac:dyDescent="0.25">
      <c r="B1" s="149" t="s">
        <v>40</v>
      </c>
      <c r="C1" s="149"/>
      <c r="D1" s="149"/>
      <c r="E1" s="149"/>
      <c r="F1" s="149"/>
      <c r="G1" s="149"/>
      <c r="H1" s="149"/>
      <c r="I1" s="149"/>
      <c r="J1" s="149"/>
      <c r="K1" s="149"/>
      <c r="L1" s="149"/>
      <c r="M1" s="149"/>
      <c r="N1" s="149"/>
      <c r="O1" s="149"/>
      <c r="P1" s="149"/>
      <c r="Q1" s="149"/>
      <c r="R1" s="149"/>
      <c r="S1" s="149"/>
      <c r="T1" s="149"/>
      <c r="U1" s="149"/>
      <c r="V1" s="149"/>
      <c r="W1" s="149"/>
      <c r="X1" s="149"/>
      <c r="Y1" s="149"/>
      <c r="Z1" s="149"/>
    </row>
    <row r="4" spans="2:26" x14ac:dyDescent="0.25">
      <c r="B4" s="70" t="s">
        <v>41</v>
      </c>
    </row>
    <row r="5" spans="2:26" x14ac:dyDescent="0.25">
      <c r="B5" s="69" t="s">
        <v>42</v>
      </c>
    </row>
    <row r="6" spans="2:26" x14ac:dyDescent="0.25">
      <c r="B6" s="69" t="s">
        <v>43</v>
      </c>
    </row>
    <row r="7" spans="2:26" x14ac:dyDescent="0.25">
      <c r="B7" s="71" t="s">
        <v>44</v>
      </c>
    </row>
    <row r="8" spans="2:26" x14ac:dyDescent="0.25">
      <c r="B8" s="71" t="s">
        <v>45</v>
      </c>
    </row>
    <row r="9" spans="2:26" x14ac:dyDescent="0.25">
      <c r="B9" s="71" t="s">
        <v>46</v>
      </c>
    </row>
    <row r="10" spans="2:26" x14ac:dyDescent="0.25">
      <c r="B10" s="71" t="s">
        <v>47</v>
      </c>
    </row>
    <row r="32" spans="2:2" x14ac:dyDescent="0.25">
      <c r="B32" s="69" t="s">
        <v>48</v>
      </c>
    </row>
    <row r="33" spans="2:2" x14ac:dyDescent="0.25">
      <c r="B33" s="72" t="s">
        <v>49</v>
      </c>
    </row>
    <row r="35" spans="2:2" x14ac:dyDescent="0.25">
      <c r="B35" s="69" t="s">
        <v>50</v>
      </c>
    </row>
    <row r="36" spans="2:2" x14ac:dyDescent="0.25">
      <c r="B36" s="72" t="s">
        <v>51</v>
      </c>
    </row>
    <row r="37" spans="2:2" x14ac:dyDescent="0.25">
      <c r="B37" s="72" t="s">
        <v>52</v>
      </c>
    </row>
    <row r="63" spans="2:2" x14ac:dyDescent="0.25">
      <c r="B63" s="73"/>
    </row>
    <row r="66" spans="2:2" x14ac:dyDescent="0.25">
      <c r="B66" s="70" t="s">
        <v>53</v>
      </c>
    </row>
    <row r="67" spans="2:2" x14ac:dyDescent="0.25">
      <c r="B67" s="74"/>
    </row>
    <row r="68" spans="2:2" x14ac:dyDescent="0.25">
      <c r="B68" s="69" t="s">
        <v>54</v>
      </c>
    </row>
    <row r="69" spans="2:2" x14ac:dyDescent="0.25">
      <c r="B69" s="72" t="s">
        <v>55</v>
      </c>
    </row>
    <row r="95" spans="2:2" x14ac:dyDescent="0.25">
      <c r="B95" s="73" t="s">
        <v>56</v>
      </c>
    </row>
    <row r="96" spans="2:2" x14ac:dyDescent="0.25">
      <c r="B96" s="75" t="s">
        <v>57</v>
      </c>
    </row>
    <row r="122" spans="2:2" x14ac:dyDescent="0.25">
      <c r="B122" s="69" t="s">
        <v>58</v>
      </c>
    </row>
    <row r="123" spans="2:2" x14ac:dyDescent="0.25">
      <c r="B123" s="69" t="s">
        <v>59</v>
      </c>
    </row>
    <row r="139" spans="2:25" ht="41.25" customHeight="1" x14ac:dyDescent="0.25">
      <c r="B139" s="76" t="s">
        <v>60</v>
      </c>
      <c r="C139" s="150" t="s">
        <v>61</v>
      </c>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row>
    <row r="140" spans="2:25" x14ac:dyDescent="0.25">
      <c r="B140" s="76"/>
      <c r="C140" s="69" t="s">
        <v>62</v>
      </c>
    </row>
    <row r="141" spans="2:25" x14ac:dyDescent="0.25">
      <c r="C141" s="69" t="s">
        <v>63</v>
      </c>
    </row>
    <row r="142" spans="2:25" x14ac:dyDescent="0.25">
      <c r="C142" s="69" t="s">
        <v>64</v>
      </c>
    </row>
    <row r="144" spans="2:25" x14ac:dyDescent="0.25">
      <c r="B144" s="76" t="s">
        <v>65</v>
      </c>
      <c r="C144" s="69" t="s">
        <v>66</v>
      </c>
    </row>
    <row r="145" spans="2:25" ht="41.25" customHeight="1" x14ac:dyDescent="0.25">
      <c r="B145" s="77"/>
      <c r="C145" s="150" t="s">
        <v>67</v>
      </c>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row>
    <row r="146" spans="2:25" x14ac:dyDescent="0.25">
      <c r="B146" s="77"/>
      <c r="C146" s="78" t="s">
        <v>68</v>
      </c>
    </row>
    <row r="147" spans="2:25" x14ac:dyDescent="0.25">
      <c r="C147" s="69" t="s">
        <v>69</v>
      </c>
    </row>
    <row r="148" spans="2:25" x14ac:dyDescent="0.25">
      <c r="C148" s="69" t="s">
        <v>70</v>
      </c>
    </row>
    <row r="150" spans="2:25" ht="41.25" customHeight="1" x14ac:dyDescent="0.25">
      <c r="B150" s="79" t="s">
        <v>71</v>
      </c>
      <c r="C150" s="148" t="s">
        <v>72</v>
      </c>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row>
    <row r="152" spans="2:25" s="81" customFormat="1" ht="41.25" customHeight="1" x14ac:dyDescent="0.2">
      <c r="B152" s="80" t="s">
        <v>73</v>
      </c>
      <c r="C152" s="148" t="s">
        <v>74</v>
      </c>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row>
    <row r="153" spans="2:25" ht="44" x14ac:dyDescent="0.25">
      <c r="B153" s="82" t="s">
        <v>75</v>
      </c>
      <c r="C153" s="81" t="s">
        <v>76</v>
      </c>
    </row>
    <row r="154" spans="2:25" x14ac:dyDescent="0.25">
      <c r="C154" s="69" t="s">
        <v>77</v>
      </c>
    </row>
    <row r="155" spans="2:25" x14ac:dyDescent="0.25">
      <c r="C155" s="69" t="s">
        <v>78</v>
      </c>
    </row>
    <row r="156" spans="2:25" s="78" customFormat="1" ht="41.25" customHeight="1" x14ac:dyDescent="0.25">
      <c r="B156" s="82" t="s">
        <v>79</v>
      </c>
      <c r="C156" s="148" t="s">
        <v>80</v>
      </c>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row>
    <row r="157" spans="2:25" x14ac:dyDescent="0.25">
      <c r="C157" s="69" t="s">
        <v>81</v>
      </c>
    </row>
    <row r="160" spans="2:25" x14ac:dyDescent="0.25">
      <c r="B160" s="70" t="s">
        <v>82</v>
      </c>
    </row>
    <row r="161" spans="2:25" x14ac:dyDescent="0.25">
      <c r="B161" s="69" t="s">
        <v>83</v>
      </c>
    </row>
    <row r="162" spans="2:25" ht="41.25" customHeight="1" x14ac:dyDescent="0.25">
      <c r="B162" s="148" t="s">
        <v>84</v>
      </c>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row>
  </sheetData>
  <sheetProtection sheet="1" objects="1" scenarios="1"/>
  <mergeCells count="7">
    <mergeCell ref="B162:Y162"/>
    <mergeCell ref="B1:Z1"/>
    <mergeCell ref="C139:Y139"/>
    <mergeCell ref="C145:Y145"/>
    <mergeCell ref="C150:Y150"/>
    <mergeCell ref="C152:Y152"/>
    <mergeCell ref="C156:Y156"/>
  </mergeCells>
  <pageMargins left="0.7" right="0.7" top="0.75" bottom="0.75" header="0.3" footer="0.3"/>
  <pageSetup scale="3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269"/>
  <sheetViews>
    <sheetView tabSelected="1" zoomScale="79" zoomScaleNormal="79" zoomScalePageLayoutView="79" workbookViewId="0">
      <pane ySplit="6" topLeftCell="A7" activePane="bottomLeft" state="frozen"/>
      <selection pane="bottomLeft" activeCell="F92" sqref="F92"/>
    </sheetView>
  </sheetViews>
  <sheetFormatPr baseColWidth="10" defaultColWidth="8.83203125" defaultRowHeight="21" x14ac:dyDescent="0.25"/>
  <cols>
    <col min="1" max="1" width="46.1640625" style="53" customWidth="1"/>
    <col min="2" max="2" width="37.5" style="54" customWidth="1"/>
    <col min="3" max="3" width="78.1640625" style="34" customWidth="1"/>
    <col min="4" max="4" width="18" style="39" customWidth="1"/>
    <col min="5" max="5" width="12.5" style="28" customWidth="1"/>
    <col min="6" max="6" width="13.5" style="25" customWidth="1"/>
    <col min="7" max="7" width="10.1640625" style="29" bestFit="1" customWidth="1"/>
    <col min="8" max="8" width="15.6640625" style="29" customWidth="1"/>
    <col min="9" max="9" width="13.1640625" style="25" customWidth="1"/>
    <col min="10" max="10" width="43.1640625" style="105" customWidth="1"/>
    <col min="11" max="16384" width="8.83203125" style="45"/>
  </cols>
  <sheetData>
    <row r="1" spans="1:10" x14ac:dyDescent="0.25">
      <c r="A1" s="60" t="s">
        <v>229</v>
      </c>
      <c r="B1" s="61"/>
      <c r="C1" s="62"/>
      <c r="D1" s="63"/>
      <c r="E1" s="64"/>
      <c r="F1" s="65"/>
      <c r="G1" s="66"/>
      <c r="H1" s="66"/>
      <c r="I1" s="65"/>
      <c r="J1" s="104"/>
    </row>
    <row r="2" spans="1:10" x14ac:dyDescent="0.25">
      <c r="A2" s="139" t="s">
        <v>145</v>
      </c>
      <c r="B2" s="100"/>
    </row>
    <row r="3" spans="1:10" x14ac:dyDescent="0.25">
      <c r="A3" s="54" t="s">
        <v>146</v>
      </c>
      <c r="B3" s="103" t="s">
        <v>116</v>
      </c>
    </row>
    <row r="4" spans="1:10" x14ac:dyDescent="0.25">
      <c r="A4" s="139" t="s">
        <v>147</v>
      </c>
      <c r="B4" s="101"/>
      <c r="C4" s="59"/>
    </row>
    <row r="5" spans="1:10" s="58" customFormat="1" ht="57" x14ac:dyDescent="0.25">
      <c r="A5" s="140" t="s">
        <v>148</v>
      </c>
      <c r="B5" s="140" t="s">
        <v>149</v>
      </c>
      <c r="C5" s="140" t="s">
        <v>150</v>
      </c>
      <c r="D5" s="140"/>
      <c r="E5" s="140" t="s">
        <v>151</v>
      </c>
      <c r="F5" s="140" t="s">
        <v>152</v>
      </c>
      <c r="G5" s="141" t="s">
        <v>153</v>
      </c>
      <c r="H5" s="141" t="s">
        <v>154</v>
      </c>
      <c r="I5" s="140" t="s">
        <v>155</v>
      </c>
      <c r="J5" s="140" t="s">
        <v>156</v>
      </c>
    </row>
    <row r="6" spans="1:10" ht="25" customHeight="1" x14ac:dyDescent="0.2">
      <c r="A6" s="142"/>
      <c r="B6" s="142"/>
      <c r="C6" s="142"/>
      <c r="D6" s="142"/>
      <c r="E6" s="143"/>
      <c r="F6" s="144" t="s">
        <v>157</v>
      </c>
      <c r="G6" s="145"/>
      <c r="H6" s="145"/>
      <c r="I6" s="144"/>
      <c r="J6" s="146"/>
    </row>
    <row r="7" spans="1:10" ht="20.25" customHeight="1" x14ac:dyDescent="0.2">
      <c r="A7" s="31" t="s">
        <v>158</v>
      </c>
      <c r="B7" s="31"/>
      <c r="C7" s="31"/>
      <c r="D7" s="40"/>
      <c r="E7" s="67">
        <f>SUM(E9:E13)</f>
        <v>0</v>
      </c>
      <c r="F7" s="11">
        <f>RUBRIC_SCALE*3</f>
        <v>12</v>
      </c>
      <c r="G7" s="5">
        <f>E7/F7</f>
        <v>0</v>
      </c>
      <c r="H7" s="5">
        <v>0.1</v>
      </c>
      <c r="I7" s="6">
        <f>SCORE_SCALE*H7*G7</f>
        <v>0</v>
      </c>
      <c r="J7" s="3"/>
    </row>
    <row r="8" spans="1:10" ht="20" x14ac:dyDescent="0.25">
      <c r="A8" s="46"/>
      <c r="B8" s="47" t="s">
        <v>159</v>
      </c>
      <c r="C8" s="31"/>
      <c r="D8" s="40"/>
      <c r="E8" s="3"/>
      <c r="F8" s="4"/>
      <c r="G8" s="4"/>
      <c r="H8" s="4"/>
      <c r="I8" s="3"/>
      <c r="J8" s="3"/>
    </row>
    <row r="9" spans="1:10" ht="38" x14ac:dyDescent="0.25">
      <c r="A9" s="46"/>
      <c r="B9" s="48"/>
      <c r="C9" s="32" t="s">
        <v>160</v>
      </c>
      <c r="D9" s="102"/>
      <c r="E9" s="9">
        <f>IF(ABS(D9)&gt;RUBRIC_SCALE,RUBRIC_SCALE,ABS(D9))</f>
        <v>0</v>
      </c>
      <c r="F9" s="9"/>
      <c r="G9" s="10"/>
      <c r="H9" s="10"/>
      <c r="I9" s="8"/>
      <c r="J9" s="106"/>
    </row>
    <row r="10" spans="1:10" ht="20" x14ac:dyDescent="0.25">
      <c r="A10" s="46"/>
      <c r="B10" s="47" t="s">
        <v>161</v>
      </c>
      <c r="C10" s="31"/>
      <c r="D10" s="40"/>
      <c r="E10" s="3"/>
      <c r="F10" s="4"/>
      <c r="G10" s="4"/>
      <c r="H10" s="4"/>
      <c r="I10" s="3"/>
      <c r="J10" s="3"/>
    </row>
    <row r="11" spans="1:10" x14ac:dyDescent="0.25">
      <c r="A11" s="46"/>
      <c r="B11" s="48"/>
      <c r="C11" s="32" t="s">
        <v>233</v>
      </c>
      <c r="D11" s="102"/>
      <c r="E11" s="9">
        <f>IF(ABS(D11)&gt;RUBRIC_SCALE,RUBRIC_SCALE,ABS(D11))</f>
        <v>0</v>
      </c>
      <c r="F11" s="9"/>
      <c r="G11" s="10"/>
      <c r="H11" s="10"/>
      <c r="I11" s="8"/>
      <c r="J11" s="106"/>
    </row>
    <row r="12" spans="1:10" ht="20" x14ac:dyDescent="0.25">
      <c r="A12" s="46"/>
      <c r="B12" s="47" t="s">
        <v>162</v>
      </c>
      <c r="C12" s="31"/>
      <c r="D12" s="40"/>
      <c r="E12" s="3"/>
      <c r="F12" s="4"/>
      <c r="G12" s="4"/>
      <c r="H12" s="4"/>
      <c r="I12" s="3"/>
      <c r="J12" s="3"/>
    </row>
    <row r="13" spans="1:10" ht="38" x14ac:dyDescent="0.25">
      <c r="A13" s="46"/>
      <c r="B13" s="48"/>
      <c r="C13" s="32" t="s">
        <v>163</v>
      </c>
      <c r="D13" s="102"/>
      <c r="E13" s="9">
        <f>IF(ABS(D13)&gt;RUBRIC_SCALE,RUBRIC_SCALE,ABS(D13))</f>
        <v>0</v>
      </c>
      <c r="F13" s="9"/>
      <c r="G13" s="10"/>
      <c r="H13" s="10"/>
      <c r="I13" s="8"/>
      <c r="J13" s="106"/>
    </row>
    <row r="14" spans="1:10" ht="20" x14ac:dyDescent="0.2">
      <c r="A14" s="31" t="s">
        <v>164</v>
      </c>
      <c r="B14" s="31"/>
      <c r="C14" s="31"/>
      <c r="D14" s="40"/>
      <c r="E14" s="67">
        <f>SUM(E16:E33)</f>
        <v>0</v>
      </c>
      <c r="F14" s="11">
        <f>RUBRIC_SCALE*13</f>
        <v>52</v>
      </c>
      <c r="G14" s="5">
        <f>E14/F14</f>
        <v>0</v>
      </c>
      <c r="H14" s="5">
        <v>0.25</v>
      </c>
      <c r="I14" s="6">
        <f>SCORE_SCALE*H14*G14</f>
        <v>0</v>
      </c>
      <c r="J14" s="3"/>
    </row>
    <row r="15" spans="1:10" ht="20" x14ac:dyDescent="0.25">
      <c r="A15" s="46"/>
      <c r="B15" s="47" t="s">
        <v>165</v>
      </c>
      <c r="C15" s="31"/>
      <c r="D15" s="40"/>
      <c r="E15" s="3"/>
      <c r="F15" s="4"/>
      <c r="G15" s="4"/>
      <c r="H15" s="4"/>
      <c r="I15" s="3"/>
      <c r="J15" s="3"/>
    </row>
    <row r="16" spans="1:10" ht="22" customHeight="1" x14ac:dyDescent="0.25">
      <c r="A16" s="46"/>
      <c r="B16" s="48"/>
      <c r="C16" s="33" t="s">
        <v>166</v>
      </c>
      <c r="D16" s="102"/>
      <c r="E16" s="9">
        <f>IF(ABS(D16)&gt;RUBRIC_SCALE,RUBRIC_SCALE,ABS(D16))</f>
        <v>0</v>
      </c>
      <c r="F16" s="9"/>
      <c r="G16" s="10"/>
      <c r="H16" s="10"/>
      <c r="I16" s="8"/>
      <c r="J16" s="106"/>
    </row>
    <row r="17" spans="1:10" ht="22" customHeight="1" x14ac:dyDescent="0.25">
      <c r="A17" s="46"/>
      <c r="B17" s="48"/>
      <c r="C17" s="33" t="s">
        <v>167</v>
      </c>
      <c r="D17" s="102"/>
      <c r="E17" s="9">
        <f>IF(ABS(D17)&gt;RUBRIC_SCALE,RUBRIC_SCALE,ABS(D17))</f>
        <v>0</v>
      </c>
      <c r="F17" s="9"/>
      <c r="G17" s="10"/>
      <c r="H17" s="10"/>
      <c r="I17" s="8"/>
      <c r="J17" s="106"/>
    </row>
    <row r="18" spans="1:10" ht="20" x14ac:dyDescent="0.25">
      <c r="A18" s="46"/>
      <c r="B18" s="47" t="s">
        <v>168</v>
      </c>
      <c r="C18" s="31"/>
      <c r="D18" s="40"/>
      <c r="E18" s="3"/>
      <c r="F18" s="4"/>
      <c r="G18" s="4"/>
      <c r="H18" s="4"/>
      <c r="I18" s="3"/>
      <c r="J18" s="3"/>
    </row>
    <row r="19" spans="1:10" ht="21" customHeight="1" x14ac:dyDescent="0.25">
      <c r="A19" s="46"/>
      <c r="B19" s="48"/>
      <c r="C19" s="33" t="s">
        <v>169</v>
      </c>
      <c r="D19" s="102"/>
      <c r="E19" s="9">
        <f>IF(ABS(D19)&gt;RUBRIC_SCALE,RUBRIC_SCALE,ABS(D19))</f>
        <v>0</v>
      </c>
      <c r="F19" s="9"/>
      <c r="G19" s="10"/>
      <c r="H19" s="10"/>
      <c r="I19" s="8"/>
      <c r="J19" s="106"/>
    </row>
    <row r="20" spans="1:10" ht="21" customHeight="1" x14ac:dyDescent="0.25">
      <c r="A20" s="46"/>
      <c r="B20" s="48"/>
      <c r="C20" s="34" t="s">
        <v>170</v>
      </c>
      <c r="D20" s="102"/>
      <c r="E20" s="9">
        <f>IF(ABS(D20)&gt;RUBRIC_SCALE,RUBRIC_SCALE,ABS(D20))</f>
        <v>0</v>
      </c>
      <c r="F20" s="9"/>
      <c r="G20" s="10"/>
      <c r="H20" s="10"/>
      <c r="I20" s="8"/>
      <c r="J20" s="106"/>
    </row>
    <row r="21" spans="1:10" ht="20" x14ac:dyDescent="0.25">
      <c r="A21" s="46"/>
      <c r="B21" s="47" t="s">
        <v>171</v>
      </c>
      <c r="C21" s="31"/>
      <c r="D21" s="40"/>
      <c r="E21" s="3"/>
      <c r="F21" s="4"/>
      <c r="G21" s="4"/>
      <c r="H21" s="4"/>
      <c r="I21" s="3"/>
      <c r="J21" s="3"/>
    </row>
    <row r="22" spans="1:10" ht="42" customHeight="1" x14ac:dyDescent="0.25">
      <c r="A22" s="46"/>
      <c r="B22" s="48"/>
      <c r="C22" s="33" t="s">
        <v>234</v>
      </c>
      <c r="D22" s="102"/>
      <c r="E22" s="9">
        <f>IF(ABS(D22)&gt;RUBRIC_SCALE,RUBRIC_SCALE,ABS(D22))</f>
        <v>0</v>
      </c>
      <c r="F22" s="9"/>
      <c r="G22" s="10"/>
      <c r="H22" s="10"/>
      <c r="I22" s="8"/>
      <c r="J22" s="106"/>
    </row>
    <row r="23" spans="1:10" ht="39.75" customHeight="1" x14ac:dyDescent="0.25">
      <c r="A23" s="46"/>
      <c r="B23" s="48"/>
      <c r="C23" s="33" t="s">
        <v>172</v>
      </c>
      <c r="D23" s="102"/>
      <c r="E23" s="9">
        <f>IF(ABS(D23)&gt;RUBRIC_SCALE,RUBRIC_SCALE,ABS(D23))</f>
        <v>0</v>
      </c>
      <c r="F23" s="9"/>
      <c r="G23" s="10"/>
      <c r="H23" s="10"/>
      <c r="I23" s="8"/>
      <c r="J23" s="106"/>
    </row>
    <row r="24" spans="1:10" ht="20" x14ac:dyDescent="0.25">
      <c r="A24" s="46"/>
      <c r="B24" s="47" t="s">
        <v>173</v>
      </c>
      <c r="C24" s="31"/>
      <c r="D24" s="40"/>
      <c r="E24" s="3"/>
      <c r="F24" s="4"/>
      <c r="G24" s="4"/>
      <c r="H24" s="4"/>
      <c r="I24" s="3"/>
      <c r="J24" s="3"/>
    </row>
    <row r="25" spans="1:10" ht="38" x14ac:dyDescent="0.25">
      <c r="A25" s="46"/>
      <c r="B25" s="48"/>
      <c r="C25" s="32" t="s">
        <v>174</v>
      </c>
      <c r="D25" s="102"/>
      <c r="E25" s="9">
        <f>IF(ABS(D25)&gt;RUBRIC_SCALE,RUBRIC_SCALE,ABS(D25))</f>
        <v>0</v>
      </c>
      <c r="F25" s="9"/>
      <c r="G25" s="10"/>
      <c r="H25" s="10"/>
      <c r="I25" s="8"/>
      <c r="J25" s="106"/>
    </row>
    <row r="26" spans="1:10" ht="20" x14ac:dyDescent="0.25">
      <c r="A26" s="46"/>
      <c r="B26" s="47" t="s">
        <v>175</v>
      </c>
      <c r="C26" s="31"/>
      <c r="D26" s="40"/>
      <c r="E26" s="3"/>
      <c r="F26" s="4"/>
      <c r="G26" s="4"/>
      <c r="H26" s="4"/>
      <c r="I26" s="3"/>
      <c r="J26" s="3"/>
    </row>
    <row r="27" spans="1:10" x14ac:dyDescent="0.25">
      <c r="A27" s="46"/>
      <c r="B27" s="48"/>
      <c r="C27" s="33" t="s">
        <v>235</v>
      </c>
      <c r="D27" s="102"/>
      <c r="E27" s="9">
        <f>IF(ABS(D27)&gt;RUBRIC_SCALE,RUBRIC_SCALE,ABS(D27))</f>
        <v>0</v>
      </c>
      <c r="F27" s="9"/>
      <c r="G27" s="10"/>
      <c r="H27" s="10"/>
      <c r="I27" s="8"/>
      <c r="J27" s="106"/>
    </row>
    <row r="28" spans="1:10" ht="38" x14ac:dyDescent="0.25">
      <c r="A28" s="46"/>
      <c r="B28" s="48"/>
      <c r="C28" s="33" t="s">
        <v>176</v>
      </c>
      <c r="D28" s="102"/>
      <c r="E28" s="9">
        <f>IF(ABS(D28)&gt;RUBRIC_SCALE,RUBRIC_SCALE,ABS(D28))</f>
        <v>0</v>
      </c>
      <c r="F28" s="9"/>
      <c r="G28" s="10"/>
      <c r="H28" s="10"/>
      <c r="I28" s="8"/>
      <c r="J28" s="106"/>
    </row>
    <row r="29" spans="1:10" ht="20" x14ac:dyDescent="0.25">
      <c r="A29" s="46"/>
      <c r="B29" s="49" t="s">
        <v>177</v>
      </c>
      <c r="C29" s="31"/>
      <c r="D29" s="40"/>
      <c r="E29" s="3"/>
      <c r="F29" s="4"/>
      <c r="G29" s="4"/>
      <c r="H29" s="4"/>
      <c r="I29" s="3"/>
      <c r="J29" s="3"/>
    </row>
    <row r="30" spans="1:10" ht="38" x14ac:dyDescent="0.25">
      <c r="A30" s="46"/>
      <c r="B30" s="48"/>
      <c r="C30" s="32" t="s">
        <v>178</v>
      </c>
      <c r="D30" s="102"/>
      <c r="E30" s="9">
        <f>IF(ABS(D30)&gt;RUBRIC_SCALE,RUBRIC_SCALE,ABS(D30))</f>
        <v>0</v>
      </c>
      <c r="F30" s="9"/>
      <c r="G30" s="10"/>
      <c r="H30" s="10"/>
      <c r="I30" s="8"/>
      <c r="J30" s="106"/>
    </row>
    <row r="31" spans="1:10" ht="38" x14ac:dyDescent="0.25">
      <c r="A31" s="46"/>
      <c r="B31" s="48"/>
      <c r="C31" s="33" t="s">
        <v>236</v>
      </c>
      <c r="D31" s="102"/>
      <c r="E31" s="9">
        <f>IF(ABS(D31)&gt;RUBRIC_SCALE,RUBRIC_SCALE,ABS(D31))</f>
        <v>0</v>
      </c>
      <c r="F31" s="9"/>
      <c r="G31" s="10"/>
      <c r="H31" s="10"/>
      <c r="I31" s="8"/>
      <c r="J31" s="106"/>
    </row>
    <row r="32" spans="1:10" ht="38" x14ac:dyDescent="0.25">
      <c r="A32" s="46"/>
      <c r="B32" s="48"/>
      <c r="C32" s="33" t="s">
        <v>179</v>
      </c>
      <c r="D32" s="102"/>
      <c r="E32" s="9">
        <f>IF(ABS(D32)&gt;RUBRIC_SCALE,RUBRIC_SCALE,ABS(D32))</f>
        <v>0</v>
      </c>
      <c r="F32" s="9"/>
      <c r="G32" s="10"/>
      <c r="H32" s="10"/>
      <c r="I32" s="8"/>
      <c r="J32" s="106"/>
    </row>
    <row r="33" spans="1:10" ht="38" x14ac:dyDescent="0.25">
      <c r="A33" s="46"/>
      <c r="B33" s="48"/>
      <c r="C33" s="33" t="s">
        <v>180</v>
      </c>
      <c r="D33" s="102"/>
      <c r="E33" s="9">
        <f>IF(ABS(D33)&gt;RUBRIC_SCALE,RUBRIC_SCALE,ABS(D33))</f>
        <v>0</v>
      </c>
      <c r="F33" s="9"/>
      <c r="G33" s="10"/>
      <c r="H33" s="10"/>
      <c r="I33" s="8"/>
      <c r="J33" s="106"/>
    </row>
    <row r="34" spans="1:10" ht="20" x14ac:dyDescent="0.2">
      <c r="A34" s="31" t="s">
        <v>181</v>
      </c>
      <c r="B34" s="31"/>
      <c r="C34" s="31"/>
      <c r="D34" s="40"/>
      <c r="E34" s="67">
        <f>SUM(E36:E40)</f>
        <v>0</v>
      </c>
      <c r="F34" s="11">
        <f>RUBRIC_SCALE*4</f>
        <v>16</v>
      </c>
      <c r="G34" s="5">
        <f>E34/F34</f>
        <v>0</v>
      </c>
      <c r="H34" s="5">
        <v>0.1</v>
      </c>
      <c r="I34" s="6">
        <f>SCORE_SCALE*H34*G34</f>
        <v>0</v>
      </c>
      <c r="J34" s="3"/>
    </row>
    <row r="35" spans="1:10" ht="20" x14ac:dyDescent="0.25">
      <c r="A35" s="46"/>
      <c r="B35" s="47" t="s">
        <v>159</v>
      </c>
      <c r="C35" s="31"/>
      <c r="D35" s="40"/>
      <c r="E35" s="3"/>
      <c r="F35" s="4"/>
      <c r="G35" s="4"/>
      <c r="H35" s="4"/>
      <c r="I35" s="3"/>
      <c r="J35" s="3"/>
    </row>
    <row r="36" spans="1:10" x14ac:dyDescent="0.25">
      <c r="A36" s="46"/>
      <c r="B36" s="48"/>
      <c r="C36" s="33" t="s">
        <v>182</v>
      </c>
      <c r="D36" s="102"/>
      <c r="E36" s="9">
        <f>IF(ABS(D36)&gt;RUBRIC_SCALE,RUBRIC_SCALE,ABS(D36))</f>
        <v>0</v>
      </c>
      <c r="F36" s="9"/>
      <c r="G36" s="10"/>
      <c r="H36" s="10"/>
      <c r="I36" s="8"/>
      <c r="J36" s="106"/>
    </row>
    <row r="37" spans="1:10" x14ac:dyDescent="0.25">
      <c r="A37" s="46"/>
      <c r="B37" s="48"/>
      <c r="C37" s="35" t="s">
        <v>183</v>
      </c>
      <c r="D37" s="102"/>
      <c r="E37" s="9">
        <f>IF(ABS(D37)&gt;RUBRIC_SCALE,RUBRIC_SCALE,ABS(D37))</f>
        <v>0</v>
      </c>
      <c r="F37" s="9"/>
      <c r="G37" s="10"/>
      <c r="H37" s="10"/>
      <c r="I37" s="8"/>
      <c r="J37" s="106"/>
    </row>
    <row r="38" spans="1:10" ht="28.5" customHeight="1" x14ac:dyDescent="0.25">
      <c r="A38" s="46"/>
      <c r="B38" s="47" t="s">
        <v>173</v>
      </c>
      <c r="C38" s="31"/>
      <c r="D38" s="40"/>
      <c r="E38" s="3"/>
      <c r="F38" s="4"/>
      <c r="G38" s="4"/>
      <c r="H38" s="4"/>
      <c r="I38" s="3"/>
      <c r="J38" s="3"/>
    </row>
    <row r="39" spans="1:10" ht="36" customHeight="1" x14ac:dyDescent="0.25">
      <c r="A39" s="46"/>
      <c r="B39" s="48"/>
      <c r="C39" s="36" t="s">
        <v>237</v>
      </c>
      <c r="D39" s="102"/>
      <c r="E39" s="9">
        <f>IF(ABS(D39)&gt;RUBRIC_SCALE,RUBRIC_SCALE,ABS(D39))</f>
        <v>0</v>
      </c>
      <c r="F39" s="9"/>
      <c r="G39" s="10"/>
      <c r="H39" s="10"/>
      <c r="I39" s="8"/>
      <c r="J39" s="106"/>
    </row>
    <row r="40" spans="1:10" ht="54" customHeight="1" x14ac:dyDescent="0.25">
      <c r="A40" s="46"/>
      <c r="B40" s="48"/>
      <c r="C40" s="37" t="s">
        <v>184</v>
      </c>
      <c r="D40" s="102"/>
      <c r="E40" s="9">
        <f>IF(ABS(D40)&gt;RUBRIC_SCALE,RUBRIC_SCALE,ABS(D40))</f>
        <v>0</v>
      </c>
      <c r="F40" s="9"/>
      <c r="G40" s="10"/>
      <c r="H40" s="10"/>
      <c r="I40" s="8"/>
      <c r="J40" s="106"/>
    </row>
    <row r="41" spans="1:10" ht="20.25" customHeight="1" x14ac:dyDescent="0.2">
      <c r="A41" s="154" t="s">
        <v>185</v>
      </c>
      <c r="B41" s="31"/>
      <c r="C41" s="31"/>
      <c r="D41" s="40"/>
      <c r="E41" s="67">
        <f>SUM(E43:E46)</f>
        <v>0</v>
      </c>
      <c r="F41" s="11">
        <f>RUBRIC_SCALE*4</f>
        <v>16</v>
      </c>
      <c r="G41" s="5">
        <f>E41/F41</f>
        <v>0</v>
      </c>
      <c r="H41" s="5">
        <v>0.1</v>
      </c>
      <c r="I41" s="6">
        <f>SCORE_SCALE*H41*G41</f>
        <v>0</v>
      </c>
      <c r="J41" s="3"/>
    </row>
    <row r="42" spans="1:10" ht="15" customHeight="1" x14ac:dyDescent="0.2">
      <c r="A42" s="154"/>
      <c r="B42" s="47" t="s">
        <v>159</v>
      </c>
      <c r="C42" s="31"/>
      <c r="D42" s="40"/>
      <c r="E42" s="3"/>
      <c r="F42" s="4"/>
      <c r="G42" s="4"/>
      <c r="H42" s="4"/>
      <c r="I42" s="3"/>
      <c r="J42" s="3"/>
    </row>
    <row r="43" spans="1:10" ht="36" customHeight="1" x14ac:dyDescent="0.25">
      <c r="A43" s="46"/>
      <c r="B43" s="48"/>
      <c r="C43" s="147" t="s">
        <v>186</v>
      </c>
      <c r="D43" s="102"/>
      <c r="E43" s="9">
        <f>IF(ABS(D43)&gt;RUBRIC_SCALE,RUBRIC_SCALE,ABS(D43))</f>
        <v>0</v>
      </c>
      <c r="F43" s="9"/>
      <c r="G43" s="10"/>
      <c r="H43" s="10"/>
      <c r="I43" s="8"/>
      <c r="J43" s="106"/>
    </row>
    <row r="44" spans="1:10" ht="38.25" customHeight="1" x14ac:dyDescent="0.25">
      <c r="A44" s="46"/>
      <c r="B44" s="48"/>
      <c r="C44" s="37" t="s">
        <v>187</v>
      </c>
      <c r="D44" s="102"/>
      <c r="E44" s="9">
        <f>IF(ABS(D44)&gt;RUBRIC_SCALE,RUBRIC_SCALE,ABS(D44))</f>
        <v>0</v>
      </c>
      <c r="F44" s="9"/>
      <c r="G44" s="10"/>
      <c r="H44" s="10"/>
      <c r="I44" s="8"/>
      <c r="J44" s="106"/>
    </row>
    <row r="45" spans="1:10" ht="21" customHeight="1" x14ac:dyDescent="0.25">
      <c r="A45" s="46"/>
      <c r="B45" s="48"/>
      <c r="C45" s="32" t="s">
        <v>188</v>
      </c>
      <c r="D45" s="102"/>
      <c r="E45" s="9">
        <f>IF(ABS(D45)&gt;RUBRIC_SCALE,RUBRIC_SCALE,ABS(D45))</f>
        <v>0</v>
      </c>
      <c r="F45" s="9"/>
      <c r="G45" s="10"/>
      <c r="H45" s="10"/>
      <c r="I45" s="8"/>
      <c r="J45" s="106"/>
    </row>
    <row r="46" spans="1:10" ht="38" x14ac:dyDescent="0.25">
      <c r="A46" s="46"/>
      <c r="B46" s="48"/>
      <c r="C46" s="32" t="s">
        <v>238</v>
      </c>
      <c r="D46" s="102"/>
      <c r="E46" s="9">
        <f>IF(ABS(D46)&gt;RUBRIC_SCALE,RUBRIC_SCALE,ABS(D46))</f>
        <v>0</v>
      </c>
      <c r="F46" s="9"/>
      <c r="G46" s="10"/>
      <c r="H46" s="10"/>
      <c r="I46" s="8"/>
      <c r="J46" s="106"/>
    </row>
    <row r="47" spans="1:10" ht="20.25" customHeight="1" x14ac:dyDescent="0.2">
      <c r="A47" s="154" t="s">
        <v>189</v>
      </c>
      <c r="B47" s="31"/>
      <c r="C47" s="31"/>
      <c r="D47" s="40"/>
      <c r="E47" s="67">
        <f>SUM(E49:E53)</f>
        <v>0</v>
      </c>
      <c r="F47" s="11">
        <f>RUBRIC_SCALE*4</f>
        <v>16</v>
      </c>
      <c r="G47" s="5">
        <f>E47/F47</f>
        <v>0</v>
      </c>
      <c r="H47" s="5">
        <v>0.2</v>
      </c>
      <c r="I47" s="6">
        <f>SCORE_SCALE*H47*G47</f>
        <v>0</v>
      </c>
      <c r="J47" s="3"/>
    </row>
    <row r="48" spans="1:10" ht="20" x14ac:dyDescent="0.2">
      <c r="A48" s="154"/>
      <c r="B48" s="47" t="s">
        <v>159</v>
      </c>
      <c r="C48" s="31"/>
      <c r="D48" s="40"/>
      <c r="E48" s="3"/>
      <c r="F48" s="4"/>
      <c r="G48" s="4"/>
      <c r="H48" s="4"/>
      <c r="I48" s="3"/>
      <c r="J48" s="3"/>
    </row>
    <row r="49" spans="1:10" ht="38" x14ac:dyDescent="0.25">
      <c r="A49" s="46"/>
      <c r="B49" s="48"/>
      <c r="C49" s="33" t="s">
        <v>239</v>
      </c>
      <c r="D49" s="102"/>
      <c r="E49" s="9">
        <f>IF(ABS(D49)&gt;RUBRIC_SCALE,RUBRIC_SCALE,ABS(D49))</f>
        <v>0</v>
      </c>
      <c r="F49" s="9"/>
      <c r="G49" s="10"/>
      <c r="H49" s="10"/>
      <c r="I49" s="8"/>
      <c r="J49" s="106"/>
    </row>
    <row r="50" spans="1:10" ht="38" x14ac:dyDescent="0.25">
      <c r="A50" s="46"/>
      <c r="B50" s="48"/>
      <c r="C50" s="33" t="s">
        <v>240</v>
      </c>
      <c r="D50" s="102"/>
      <c r="E50" s="9">
        <f>IF(ABS(D50)&gt;RUBRIC_SCALE,RUBRIC_SCALE,ABS(D50))</f>
        <v>0</v>
      </c>
      <c r="F50" s="9"/>
      <c r="G50" s="10"/>
      <c r="H50" s="10"/>
      <c r="I50" s="8"/>
      <c r="J50" s="106"/>
    </row>
    <row r="51" spans="1:10" ht="18" customHeight="1" x14ac:dyDescent="0.25">
      <c r="A51" s="46"/>
      <c r="B51" s="47" t="s">
        <v>173</v>
      </c>
      <c r="C51" s="31"/>
      <c r="D51" s="40"/>
      <c r="E51" s="3"/>
      <c r="F51" s="4"/>
      <c r="G51" s="4"/>
      <c r="H51" s="4"/>
      <c r="I51" s="3"/>
      <c r="J51" s="3"/>
    </row>
    <row r="52" spans="1:10" ht="36" customHeight="1" x14ac:dyDescent="0.25">
      <c r="A52" s="46"/>
      <c r="B52" s="48"/>
      <c r="C52" s="33" t="s">
        <v>241</v>
      </c>
      <c r="D52" s="102"/>
      <c r="E52" s="9">
        <f>IF(ABS(D52)&gt;RUBRIC_SCALE,RUBRIC_SCALE,ABS(D52))</f>
        <v>0</v>
      </c>
      <c r="F52" s="9"/>
      <c r="G52" s="10"/>
      <c r="H52" s="10"/>
      <c r="I52" s="8"/>
      <c r="J52" s="106"/>
    </row>
    <row r="53" spans="1:10" ht="36" customHeight="1" x14ac:dyDescent="0.25">
      <c r="A53" s="46"/>
      <c r="B53" s="48"/>
      <c r="C53" s="33" t="s">
        <v>242</v>
      </c>
      <c r="D53" s="102"/>
      <c r="E53" s="9">
        <f>IF(ABS(D53)&gt;RUBRIC_SCALE,RUBRIC_SCALE,ABS(D53))</f>
        <v>0</v>
      </c>
      <c r="F53" s="9"/>
      <c r="G53" s="10"/>
      <c r="H53" s="10"/>
      <c r="I53" s="8"/>
      <c r="J53" s="106"/>
    </row>
    <row r="54" spans="1:10" ht="20.25" customHeight="1" x14ac:dyDescent="0.2">
      <c r="A54" s="31" t="s">
        <v>190</v>
      </c>
      <c r="B54" s="31"/>
      <c r="C54" s="31"/>
      <c r="D54" s="40"/>
      <c r="E54" s="67">
        <f>SUM(E56:E92)</f>
        <v>0</v>
      </c>
      <c r="F54" s="11">
        <f>RUBRIC_SCALE*27</f>
        <v>108</v>
      </c>
      <c r="G54" s="5">
        <f>E54/F54</f>
        <v>0</v>
      </c>
      <c r="H54" s="5">
        <v>0.25</v>
      </c>
      <c r="I54" s="6">
        <f>SCORE_SCALE*H54*G54</f>
        <v>0</v>
      </c>
      <c r="J54" s="3"/>
    </row>
    <row r="55" spans="1:10" ht="38" x14ac:dyDescent="0.25">
      <c r="A55" s="46"/>
      <c r="B55" s="47" t="s">
        <v>191</v>
      </c>
      <c r="C55" s="31"/>
      <c r="D55" s="40"/>
      <c r="E55" s="3"/>
      <c r="F55" s="4"/>
      <c r="G55" s="4"/>
      <c r="H55" s="4"/>
      <c r="I55" s="3"/>
      <c r="J55" s="3"/>
    </row>
    <row r="56" spans="1:10" x14ac:dyDescent="0.25">
      <c r="A56" s="46"/>
      <c r="B56" s="48"/>
      <c r="C56" s="32" t="s">
        <v>192</v>
      </c>
      <c r="D56" s="102"/>
      <c r="E56" s="9">
        <f>IF(ABS(D56)&gt;RUBRIC_SCALE,RUBRIC_SCALE,ABS(D56))</f>
        <v>0</v>
      </c>
      <c r="F56" s="9"/>
      <c r="G56" s="10"/>
      <c r="H56" s="10"/>
      <c r="I56" s="8"/>
      <c r="J56" s="106"/>
    </row>
    <row r="57" spans="1:10" ht="38" x14ac:dyDescent="0.25">
      <c r="A57" s="46"/>
      <c r="B57" s="48"/>
      <c r="C57" s="32" t="s">
        <v>193</v>
      </c>
      <c r="D57" s="102"/>
      <c r="E57" s="9">
        <f>IF(ABS(D57)&gt;RUBRIC_SCALE,RUBRIC_SCALE,ABS(D57))</f>
        <v>0</v>
      </c>
      <c r="F57" s="9"/>
      <c r="G57" s="10"/>
      <c r="H57" s="10"/>
      <c r="I57" s="8"/>
      <c r="J57" s="106"/>
    </row>
    <row r="58" spans="1:10" ht="38" x14ac:dyDescent="0.25">
      <c r="A58" s="46"/>
      <c r="B58" s="48"/>
      <c r="C58" s="34" t="s">
        <v>194</v>
      </c>
      <c r="D58" s="102"/>
      <c r="E58" s="9">
        <f>IF(ABS(D58)&gt;RUBRIC_SCALE,RUBRIC_SCALE,ABS(D58))</f>
        <v>0</v>
      </c>
      <c r="F58" s="9"/>
      <c r="G58" s="10"/>
      <c r="H58" s="10"/>
      <c r="I58" s="8"/>
      <c r="J58" s="106"/>
    </row>
    <row r="59" spans="1:10" ht="20" x14ac:dyDescent="0.25">
      <c r="A59" s="46"/>
      <c r="B59" s="47" t="s">
        <v>195</v>
      </c>
      <c r="C59" s="31"/>
      <c r="D59" s="40"/>
      <c r="E59" s="3"/>
      <c r="F59" s="4"/>
      <c r="G59" s="4"/>
      <c r="H59" s="4"/>
      <c r="I59" s="3"/>
      <c r="J59" s="3"/>
    </row>
    <row r="60" spans="1:10" ht="38" x14ac:dyDescent="0.25">
      <c r="A60" s="46"/>
      <c r="B60" s="48"/>
      <c r="C60" s="147" t="s">
        <v>196</v>
      </c>
      <c r="D60" s="102"/>
      <c r="E60" s="9">
        <f>IF(ABS(D60)&gt;RUBRIC_SCALE,RUBRIC_SCALE,ABS(D60))</f>
        <v>0</v>
      </c>
      <c r="F60" s="9"/>
      <c r="G60" s="10"/>
      <c r="H60" s="10"/>
      <c r="I60" s="8"/>
      <c r="J60" s="106"/>
    </row>
    <row r="61" spans="1:10" ht="38" x14ac:dyDescent="0.25">
      <c r="A61" s="46"/>
      <c r="B61" s="48"/>
      <c r="C61" s="33" t="s">
        <v>243</v>
      </c>
      <c r="D61" s="102"/>
      <c r="E61" s="9">
        <f>IF(ABS(D61)&gt;RUBRIC_SCALE,RUBRIC_SCALE,ABS(D61))</f>
        <v>0</v>
      </c>
      <c r="F61" s="9"/>
      <c r="G61" s="10"/>
      <c r="H61" s="10"/>
      <c r="I61" s="8"/>
      <c r="J61" s="106"/>
    </row>
    <row r="62" spans="1:10" ht="38" x14ac:dyDescent="0.25">
      <c r="A62" s="46"/>
      <c r="B62" s="47" t="s">
        <v>197</v>
      </c>
      <c r="C62" s="31"/>
      <c r="D62" s="40"/>
      <c r="E62" s="3"/>
      <c r="F62" s="4"/>
      <c r="G62" s="4"/>
      <c r="H62" s="4"/>
      <c r="I62" s="3"/>
      <c r="J62" s="3"/>
    </row>
    <row r="63" spans="1:10" ht="38" x14ac:dyDescent="0.25">
      <c r="A63" s="46"/>
      <c r="B63" s="50"/>
      <c r="C63" s="32" t="s">
        <v>244</v>
      </c>
      <c r="D63" s="102"/>
      <c r="E63" s="9">
        <f>IF(ABS(D63)&gt;RUBRIC_SCALE,RUBRIC_SCALE,ABS(D63))</f>
        <v>0</v>
      </c>
      <c r="F63" s="9"/>
      <c r="G63" s="10"/>
      <c r="H63" s="10"/>
      <c r="I63" s="8"/>
      <c r="J63" s="106"/>
    </row>
    <row r="64" spans="1:10" x14ac:dyDescent="0.25">
      <c r="A64" s="46"/>
      <c r="B64" s="50"/>
      <c r="C64" s="32" t="s">
        <v>198</v>
      </c>
      <c r="D64" s="102"/>
      <c r="E64" s="9">
        <f>IF(ABS(D64)&gt;RUBRIC_SCALE,RUBRIC_SCALE,ABS(D64))</f>
        <v>0</v>
      </c>
      <c r="F64" s="9"/>
      <c r="G64" s="10"/>
      <c r="H64" s="10"/>
      <c r="I64" s="8"/>
      <c r="J64" s="106"/>
    </row>
    <row r="65" spans="1:10" ht="38" x14ac:dyDescent="0.25">
      <c r="A65" s="46"/>
      <c r="B65" s="50"/>
      <c r="C65" s="32" t="s">
        <v>199</v>
      </c>
      <c r="D65" s="102"/>
      <c r="E65" s="9">
        <f>IF(ABS(D65)&gt;RUBRIC_SCALE,RUBRIC_SCALE,ABS(D65))</f>
        <v>0</v>
      </c>
      <c r="F65" s="9"/>
      <c r="G65" s="10"/>
      <c r="H65" s="10"/>
      <c r="I65" s="8"/>
      <c r="J65" s="106"/>
    </row>
    <row r="66" spans="1:10" ht="20" x14ac:dyDescent="0.25">
      <c r="A66" s="46"/>
      <c r="B66" s="47" t="s">
        <v>200</v>
      </c>
      <c r="C66" s="31"/>
      <c r="D66" s="40"/>
      <c r="E66" s="3"/>
      <c r="F66" s="4"/>
      <c r="G66" s="4"/>
      <c r="H66" s="4"/>
      <c r="I66" s="3"/>
      <c r="J66" s="3"/>
    </row>
    <row r="67" spans="1:10" ht="44.25" customHeight="1" x14ac:dyDescent="0.25">
      <c r="A67" s="46"/>
      <c r="B67" s="48"/>
      <c r="C67" s="32" t="s">
        <v>201</v>
      </c>
      <c r="D67" s="102"/>
      <c r="E67" s="9">
        <f>IF(ABS(D67)&gt;RUBRIC_SCALE,RUBRIC_SCALE,ABS(D67))</f>
        <v>0</v>
      </c>
      <c r="F67" s="9"/>
      <c r="G67" s="10"/>
      <c r="H67" s="10"/>
      <c r="I67" s="8"/>
      <c r="J67" s="106"/>
    </row>
    <row r="68" spans="1:10" ht="38" x14ac:dyDescent="0.25">
      <c r="A68" s="46"/>
      <c r="B68" s="47" t="s">
        <v>202</v>
      </c>
      <c r="C68" s="31"/>
      <c r="D68" s="40"/>
      <c r="E68" s="3"/>
      <c r="F68" s="4"/>
      <c r="G68" s="4"/>
      <c r="H68" s="4"/>
      <c r="I68" s="3"/>
      <c r="J68" s="3"/>
    </row>
    <row r="69" spans="1:10" ht="36" customHeight="1" x14ac:dyDescent="0.25">
      <c r="A69" s="46"/>
      <c r="B69" s="48"/>
      <c r="C69" s="32" t="s">
        <v>203</v>
      </c>
      <c r="D69" s="102"/>
      <c r="E69" s="9">
        <f>IF(ABS(D69)&gt;RUBRIC_SCALE,RUBRIC_SCALE,ABS(D69))</f>
        <v>0</v>
      </c>
      <c r="F69" s="9"/>
      <c r="G69" s="10"/>
      <c r="H69" s="10"/>
      <c r="I69" s="8"/>
      <c r="J69" s="106"/>
    </row>
    <row r="70" spans="1:10" x14ac:dyDescent="0.25">
      <c r="A70" s="46"/>
      <c r="B70" s="48"/>
      <c r="C70" s="32" t="s">
        <v>204</v>
      </c>
      <c r="D70" s="102"/>
      <c r="E70" s="9">
        <f>IF(ABS(D70)&gt;RUBRIC_SCALE,RUBRIC_SCALE,ABS(D70))</f>
        <v>0</v>
      </c>
      <c r="F70" s="9"/>
      <c r="G70" s="10"/>
      <c r="H70" s="10"/>
      <c r="I70" s="8"/>
      <c r="J70" s="106"/>
    </row>
    <row r="71" spans="1:10" ht="20" x14ac:dyDescent="0.25">
      <c r="A71" s="46"/>
      <c r="B71" s="47" t="s">
        <v>205</v>
      </c>
      <c r="C71" s="31"/>
      <c r="D71" s="40"/>
      <c r="E71" s="3"/>
      <c r="F71" s="4"/>
      <c r="G71" s="4"/>
      <c r="H71" s="4"/>
      <c r="I71" s="3"/>
      <c r="J71" s="3"/>
    </row>
    <row r="72" spans="1:10" ht="38" x14ac:dyDescent="0.25">
      <c r="A72" s="46"/>
      <c r="B72" s="48"/>
      <c r="C72" s="32" t="s">
        <v>206</v>
      </c>
      <c r="D72" s="102"/>
      <c r="E72" s="9">
        <f>IF(ABS(D72)&gt;RUBRIC_SCALE,RUBRIC_SCALE,ABS(D72))</f>
        <v>0</v>
      </c>
      <c r="F72" s="9"/>
      <c r="G72" s="10"/>
      <c r="H72" s="10"/>
      <c r="I72" s="8"/>
      <c r="J72" s="106"/>
    </row>
    <row r="73" spans="1:10" ht="20" x14ac:dyDescent="0.25">
      <c r="A73" s="46"/>
      <c r="B73" s="47" t="s">
        <v>207</v>
      </c>
      <c r="C73" s="31"/>
      <c r="D73" s="40"/>
      <c r="E73" s="3"/>
      <c r="F73" s="4"/>
      <c r="G73" s="4"/>
      <c r="H73" s="4"/>
      <c r="I73" s="3"/>
      <c r="J73" s="3"/>
    </row>
    <row r="74" spans="1:10" ht="57" x14ac:dyDescent="0.25">
      <c r="A74" s="46"/>
      <c r="B74" s="48"/>
      <c r="C74" s="32" t="s">
        <v>230</v>
      </c>
      <c r="D74" s="102"/>
      <c r="E74" s="9">
        <f>IF(ABS(D74)&gt;RUBRIC_SCALE,RUBRIC_SCALE,ABS(D74))</f>
        <v>0</v>
      </c>
      <c r="F74" s="9"/>
      <c r="G74" s="10"/>
      <c r="H74" s="10"/>
      <c r="I74" s="8"/>
      <c r="J74" s="106"/>
    </row>
    <row r="75" spans="1:10" ht="38" x14ac:dyDescent="0.25">
      <c r="A75" s="46"/>
      <c r="B75" s="48"/>
      <c r="C75" s="32" t="s">
        <v>231</v>
      </c>
      <c r="D75" s="102"/>
      <c r="E75" s="9">
        <f>IF(ABS(D75)&gt;RUBRIC_SCALE,RUBRIC_SCALE,ABS(D75))</f>
        <v>0</v>
      </c>
      <c r="F75" s="9"/>
      <c r="G75" s="10"/>
      <c r="H75" s="10"/>
      <c r="I75" s="8"/>
      <c r="J75" s="106"/>
    </row>
    <row r="76" spans="1:10" ht="38" x14ac:dyDescent="0.25">
      <c r="A76" s="46"/>
      <c r="B76" s="47" t="s">
        <v>208</v>
      </c>
      <c r="C76" s="31"/>
      <c r="D76" s="40"/>
      <c r="E76" s="3"/>
      <c r="F76" s="4"/>
      <c r="G76" s="4"/>
      <c r="H76" s="4"/>
      <c r="I76" s="3"/>
      <c r="J76" s="3"/>
    </row>
    <row r="77" spans="1:10" ht="38" x14ac:dyDescent="0.25">
      <c r="A77" s="46"/>
      <c r="B77" s="48"/>
      <c r="C77" s="33" t="s">
        <v>209</v>
      </c>
      <c r="D77" s="102"/>
      <c r="E77" s="9">
        <f t="shared" ref="E77:E82" si="0">IF(ABS(D77)&gt;RUBRIC_SCALE,RUBRIC_SCALE,ABS(D77))</f>
        <v>0</v>
      </c>
      <c r="F77" s="9"/>
      <c r="G77" s="10"/>
      <c r="H77" s="10"/>
      <c r="I77" s="8"/>
      <c r="J77" s="106"/>
    </row>
    <row r="78" spans="1:10" ht="36" customHeight="1" x14ac:dyDescent="0.25">
      <c r="A78" s="46"/>
      <c r="B78" s="48"/>
      <c r="C78" s="33" t="s">
        <v>210</v>
      </c>
      <c r="D78" s="102"/>
      <c r="E78" s="9">
        <f t="shared" si="0"/>
        <v>0</v>
      </c>
      <c r="F78" s="9"/>
      <c r="G78" s="10"/>
      <c r="H78" s="10"/>
      <c r="I78" s="8"/>
      <c r="J78" s="106"/>
    </row>
    <row r="79" spans="1:10" ht="38" x14ac:dyDescent="0.25">
      <c r="A79" s="46"/>
      <c r="B79" s="48"/>
      <c r="C79" s="33" t="s">
        <v>211</v>
      </c>
      <c r="D79" s="102"/>
      <c r="E79" s="9">
        <f t="shared" si="0"/>
        <v>0</v>
      </c>
      <c r="F79" s="9"/>
      <c r="G79" s="10"/>
      <c r="H79" s="10"/>
      <c r="I79" s="8"/>
      <c r="J79" s="106"/>
    </row>
    <row r="80" spans="1:10" ht="38" x14ac:dyDescent="0.25">
      <c r="A80" s="46"/>
      <c r="B80" s="48"/>
      <c r="C80" s="33" t="s">
        <v>212</v>
      </c>
      <c r="D80" s="102"/>
      <c r="E80" s="9">
        <f t="shared" si="0"/>
        <v>0</v>
      </c>
      <c r="F80" s="9"/>
      <c r="G80" s="10"/>
      <c r="H80" s="10"/>
      <c r="I80" s="8"/>
      <c r="J80" s="106"/>
    </row>
    <row r="81" spans="1:10" ht="38" x14ac:dyDescent="0.25">
      <c r="A81" s="46"/>
      <c r="B81" s="48"/>
      <c r="C81" s="33" t="s">
        <v>232</v>
      </c>
      <c r="D81" s="102"/>
      <c r="E81" s="9">
        <f t="shared" si="0"/>
        <v>0</v>
      </c>
      <c r="F81" s="9"/>
      <c r="G81" s="10"/>
      <c r="H81" s="10"/>
      <c r="I81" s="8"/>
      <c r="J81" s="106"/>
    </row>
    <row r="82" spans="1:10" x14ac:dyDescent="0.25">
      <c r="A82" s="46"/>
      <c r="B82" s="48"/>
      <c r="C82" s="33" t="s">
        <v>213</v>
      </c>
      <c r="D82" s="102"/>
      <c r="E82" s="9">
        <f t="shared" si="0"/>
        <v>0</v>
      </c>
      <c r="F82" s="9"/>
      <c r="G82" s="10"/>
      <c r="H82" s="10"/>
      <c r="I82" s="8"/>
      <c r="J82" s="106"/>
    </row>
    <row r="83" spans="1:10" ht="20" x14ac:dyDescent="0.25">
      <c r="A83" s="46"/>
      <c r="B83" s="47" t="s">
        <v>214</v>
      </c>
      <c r="C83" s="31"/>
      <c r="D83" s="40"/>
      <c r="E83" s="3"/>
      <c r="F83" s="4"/>
      <c r="G83" s="4"/>
      <c r="H83" s="4"/>
      <c r="I83" s="3"/>
      <c r="J83" s="3"/>
    </row>
    <row r="84" spans="1:10" ht="38" x14ac:dyDescent="0.25">
      <c r="A84" s="46"/>
      <c r="B84" s="48"/>
      <c r="C84" s="32" t="s">
        <v>215</v>
      </c>
      <c r="D84" s="102"/>
      <c r="E84" s="9">
        <f>IF(ABS(D84)&gt;RUBRIC_SCALE,RUBRIC_SCALE,ABS(D84))</f>
        <v>0</v>
      </c>
      <c r="F84" s="9"/>
      <c r="G84" s="10"/>
      <c r="H84" s="10"/>
      <c r="I84" s="8"/>
      <c r="J84" s="106"/>
    </row>
    <row r="85" spans="1:10" ht="20" x14ac:dyDescent="0.25">
      <c r="A85" s="46"/>
      <c r="B85" s="47" t="s">
        <v>216</v>
      </c>
      <c r="C85" s="31"/>
      <c r="D85" s="40"/>
      <c r="E85" s="3"/>
      <c r="F85" s="4"/>
      <c r="G85" s="4"/>
      <c r="H85" s="4"/>
      <c r="I85" s="3"/>
      <c r="J85" s="3"/>
    </row>
    <row r="86" spans="1:10" x14ac:dyDescent="0.25">
      <c r="A86" s="46"/>
      <c r="B86" s="48"/>
      <c r="C86" s="32" t="s">
        <v>217</v>
      </c>
      <c r="D86" s="102"/>
      <c r="E86" s="9">
        <f>IF(ABS(D86)&gt;RUBRIC_SCALE,RUBRIC_SCALE,ABS(D86))</f>
        <v>0</v>
      </c>
      <c r="F86" s="9"/>
      <c r="G86" s="10"/>
      <c r="H86" s="10"/>
      <c r="I86" s="8"/>
      <c r="J86" s="106"/>
    </row>
    <row r="87" spans="1:10" x14ac:dyDescent="0.25">
      <c r="A87" s="46"/>
      <c r="B87" s="48"/>
      <c r="C87" s="34" t="s">
        <v>218</v>
      </c>
      <c r="D87" s="102"/>
      <c r="E87" s="9">
        <f>IF(ABS(D87)&gt;RUBRIC_SCALE,RUBRIC_SCALE,ABS(D87))</f>
        <v>0</v>
      </c>
      <c r="F87" s="9"/>
      <c r="G87" s="10"/>
      <c r="H87" s="10"/>
      <c r="I87" s="8"/>
      <c r="J87" s="106"/>
    </row>
    <row r="88" spans="1:10" ht="20" x14ac:dyDescent="0.25">
      <c r="A88" s="46"/>
      <c r="B88" s="47" t="s">
        <v>219</v>
      </c>
      <c r="C88" s="31"/>
      <c r="D88" s="40"/>
      <c r="E88" s="3"/>
      <c r="F88" s="4"/>
      <c r="G88" s="4"/>
      <c r="H88" s="4"/>
      <c r="I88" s="3"/>
      <c r="J88" s="3"/>
    </row>
    <row r="89" spans="1:10" x14ac:dyDescent="0.25">
      <c r="A89" s="46"/>
      <c r="B89" s="48"/>
      <c r="C89" s="33" t="s">
        <v>220</v>
      </c>
      <c r="D89" s="102"/>
      <c r="E89" s="9">
        <f>IF(ABS(D89)&gt;RUBRIC_SCALE,RUBRIC_SCALE,ABS(D89))</f>
        <v>0</v>
      </c>
      <c r="F89" s="9"/>
      <c r="G89" s="10"/>
      <c r="H89" s="10"/>
      <c r="I89" s="8"/>
      <c r="J89" s="106"/>
    </row>
    <row r="90" spans="1:10" ht="38" x14ac:dyDescent="0.25">
      <c r="A90" s="46"/>
      <c r="B90" s="48"/>
      <c r="C90" s="33" t="s">
        <v>221</v>
      </c>
      <c r="D90" s="102"/>
      <c r="E90" s="9">
        <f>IF(ABS(D90)&gt;RUBRIC_SCALE,RUBRIC_SCALE,ABS(D90))</f>
        <v>0</v>
      </c>
      <c r="F90" s="9"/>
      <c r="G90" s="10"/>
      <c r="H90" s="10"/>
      <c r="I90" s="8"/>
      <c r="J90" s="106"/>
    </row>
    <row r="91" spans="1:10" ht="38" x14ac:dyDescent="0.25">
      <c r="A91" s="46"/>
      <c r="B91" s="48"/>
      <c r="C91" s="33" t="s">
        <v>222</v>
      </c>
      <c r="D91" s="102"/>
      <c r="E91" s="9">
        <f>IF(ABS(D91)&gt;RUBRIC_SCALE,RUBRIC_SCALE,ABS(D91))</f>
        <v>0</v>
      </c>
      <c r="F91" s="9"/>
      <c r="G91" s="10"/>
      <c r="H91" s="10"/>
      <c r="I91" s="8"/>
      <c r="J91" s="106"/>
    </row>
    <row r="92" spans="1:10" ht="38" x14ac:dyDescent="0.25">
      <c r="A92" s="46"/>
      <c r="B92" s="48"/>
      <c r="C92" s="34" t="s">
        <v>223</v>
      </c>
      <c r="D92" s="102"/>
      <c r="E92" s="9">
        <f>IF(ABS(D92)&gt;RUBRIC_SCALE,RUBRIC_SCALE,ABS(D92))</f>
        <v>0</v>
      </c>
      <c r="F92" s="9"/>
      <c r="G92" s="10"/>
      <c r="H92" s="10"/>
      <c r="I92" s="8"/>
      <c r="J92" s="106"/>
    </row>
    <row r="93" spans="1:10" ht="30" customHeight="1" thickBot="1" x14ac:dyDescent="0.25">
      <c r="A93" s="41"/>
      <c r="B93" s="41"/>
      <c r="C93" s="41"/>
      <c r="D93" s="12"/>
      <c r="E93" s="12"/>
      <c r="F93" s="13"/>
      <c r="G93" s="14"/>
      <c r="H93" s="14"/>
      <c r="I93" s="13"/>
      <c r="J93" s="13"/>
    </row>
    <row r="94" spans="1:10" ht="30" customHeight="1" thickBot="1" x14ac:dyDescent="0.25">
      <c r="A94" s="42"/>
      <c r="B94" s="42"/>
      <c r="C94" s="42"/>
      <c r="D94" s="8"/>
      <c r="E94" s="55">
        <f>SUM(E7:E92)/2</f>
        <v>0</v>
      </c>
      <c r="F94" s="55">
        <f>SUM(F7:F92)</f>
        <v>220</v>
      </c>
      <c r="G94" s="56"/>
      <c r="H94" s="56">
        <f>SUM(H7:H92)</f>
        <v>1</v>
      </c>
      <c r="I94" s="115">
        <f>SUM(I7:I92)</f>
        <v>0</v>
      </c>
      <c r="J94" s="108" t="s">
        <v>27</v>
      </c>
    </row>
    <row r="95" spans="1:10" ht="44" x14ac:dyDescent="0.2">
      <c r="A95" s="42"/>
      <c r="B95" s="42"/>
      <c r="C95" s="42"/>
      <c r="D95" s="8"/>
      <c r="E95" s="16" t="s">
        <v>25</v>
      </c>
      <c r="F95" s="16" t="s">
        <v>28</v>
      </c>
      <c r="G95" s="17"/>
      <c r="H95" s="17" t="s">
        <v>29</v>
      </c>
      <c r="I95" s="16"/>
      <c r="J95" s="42"/>
    </row>
    <row r="96" spans="1:10" ht="30" customHeight="1" x14ac:dyDescent="0.2">
      <c r="A96" s="41"/>
      <c r="B96" s="41"/>
      <c r="C96" s="41"/>
      <c r="D96" s="12"/>
      <c r="E96" s="12"/>
      <c r="F96" s="13"/>
      <c r="G96" s="14"/>
      <c r="H96" s="14"/>
      <c r="I96" s="13"/>
      <c r="J96" s="107"/>
    </row>
    <row r="97" spans="1:10" ht="30" customHeight="1" thickBot="1" x14ac:dyDescent="0.25">
      <c r="A97" s="42"/>
      <c r="B97" s="42"/>
      <c r="C97" s="42"/>
      <c r="D97" s="8"/>
      <c r="E97" s="18"/>
      <c r="F97" s="19"/>
      <c r="G97" s="15"/>
      <c r="H97" s="15" t="s">
        <v>26</v>
      </c>
      <c r="I97" s="20"/>
      <c r="J97" s="20"/>
    </row>
    <row r="98" spans="1:10" ht="36" customHeight="1" thickBot="1" x14ac:dyDescent="0.25">
      <c r="A98" s="31" t="s">
        <v>224</v>
      </c>
      <c r="B98" s="31"/>
      <c r="C98" s="31"/>
      <c r="D98" s="38" t="s">
        <v>33</v>
      </c>
      <c r="E98" s="68">
        <f>SUM(E99:E100)</f>
        <v>0</v>
      </c>
      <c r="F98" s="11">
        <f>4*ROWS(D99:D100)</f>
        <v>8</v>
      </c>
      <c r="G98" s="22"/>
      <c r="H98" s="57">
        <v>1</v>
      </c>
      <c r="I98" s="114">
        <f>E98*H98</f>
        <v>0</v>
      </c>
      <c r="J98" s="109" t="s">
        <v>30</v>
      </c>
    </row>
    <row r="99" spans="1:10" ht="38" x14ac:dyDescent="0.25">
      <c r="A99" s="46"/>
      <c r="B99" s="48"/>
      <c r="C99" s="32" t="s">
        <v>245</v>
      </c>
      <c r="D99" s="102"/>
      <c r="E99" s="9">
        <f>IF(ABS(D99)&gt;RUBRIC_SCALE,RUBRIC_SCALE,ABS(D99))</f>
        <v>0</v>
      </c>
      <c r="F99" s="23"/>
      <c r="G99" s="24"/>
      <c r="H99" s="24"/>
      <c r="I99" s="23"/>
      <c r="J99" s="106"/>
    </row>
    <row r="100" spans="1:10" ht="39" thickBot="1" x14ac:dyDescent="0.3">
      <c r="A100" s="46"/>
      <c r="B100" s="48"/>
      <c r="C100" s="33" t="s">
        <v>225</v>
      </c>
      <c r="D100" s="102"/>
      <c r="E100" s="9">
        <f>IF(ABS(D100)&gt;RUBRIC_SCALE,RUBRIC_SCALE,ABS(D100))</f>
        <v>0</v>
      </c>
      <c r="F100" s="23"/>
      <c r="G100" s="24"/>
      <c r="H100" s="24"/>
      <c r="I100" s="23"/>
      <c r="J100" s="106"/>
    </row>
    <row r="101" spans="1:10" ht="36" customHeight="1" thickBot="1" x14ac:dyDescent="0.25">
      <c r="A101" s="31" t="s">
        <v>226</v>
      </c>
      <c r="B101" s="31"/>
      <c r="C101" s="31"/>
      <c r="D101" s="38" t="s">
        <v>33</v>
      </c>
      <c r="E101" s="21">
        <f>-1*ABS(SUM(E102:E103))</f>
        <v>0</v>
      </c>
      <c r="F101" s="11">
        <f>4*ROWS(D102:D103)</f>
        <v>8</v>
      </c>
      <c r="G101" s="22"/>
      <c r="H101" s="57">
        <v>1</v>
      </c>
      <c r="I101" s="114">
        <f>(-1)*E101*H101</f>
        <v>0</v>
      </c>
      <c r="J101" s="109" t="s">
        <v>31</v>
      </c>
    </row>
    <row r="102" spans="1:10" ht="59.25" customHeight="1" x14ac:dyDescent="0.25">
      <c r="A102" s="46"/>
      <c r="B102" s="48"/>
      <c r="C102" s="32" t="s">
        <v>227</v>
      </c>
      <c r="D102" s="102"/>
      <c r="E102" s="9">
        <f>IF(ABS(D102)&gt;RUBRIC_SCALE,RUBRIC_SCALE,ABS(D102))</f>
        <v>0</v>
      </c>
      <c r="F102" s="23"/>
      <c r="G102" s="24"/>
      <c r="H102" s="24"/>
      <c r="I102" s="23"/>
      <c r="J102" s="106"/>
    </row>
    <row r="103" spans="1:10" ht="38" x14ac:dyDescent="0.25">
      <c r="A103" s="46"/>
      <c r="B103" s="48"/>
      <c r="C103" s="32" t="s">
        <v>228</v>
      </c>
      <c r="D103" s="102"/>
      <c r="E103" s="9">
        <f>IF(ABS(D103)&gt;RUBRIC_SCALE,RUBRIC_SCALE,ABS(D103))</f>
        <v>0</v>
      </c>
      <c r="F103" s="23"/>
      <c r="G103" s="24"/>
      <c r="H103" s="24"/>
      <c r="I103" s="23"/>
      <c r="J103" s="106"/>
    </row>
    <row r="104" spans="1:10" thickBot="1" x14ac:dyDescent="0.3">
      <c r="A104" s="51"/>
      <c r="B104" s="52"/>
      <c r="C104" s="43"/>
      <c r="D104" s="44"/>
      <c r="E104" s="1"/>
      <c r="F104" s="1"/>
      <c r="G104" s="1"/>
      <c r="H104" s="1"/>
      <c r="I104" s="1"/>
      <c r="J104" s="110"/>
    </row>
    <row r="105" spans="1:10" ht="29" thickBot="1" x14ac:dyDescent="0.25">
      <c r="A105" s="112"/>
      <c r="B105" s="112"/>
      <c r="C105" s="112"/>
      <c r="D105" s="112"/>
      <c r="E105" s="112"/>
      <c r="F105" s="112"/>
      <c r="G105" s="112"/>
      <c r="H105" s="112"/>
      <c r="I105" s="119">
        <f>SUM(I94:I103)</f>
        <v>0</v>
      </c>
      <c r="J105" s="111" t="s">
        <v>32</v>
      </c>
    </row>
    <row r="106" spans="1:10" x14ac:dyDescent="0.25">
      <c r="A106" s="116" t="s">
        <v>117</v>
      </c>
      <c r="B106" s="112"/>
      <c r="C106" s="112"/>
      <c r="D106" s="112"/>
      <c r="E106" s="112"/>
      <c r="F106" s="112"/>
      <c r="G106" s="112"/>
      <c r="H106" s="112"/>
      <c r="I106" s="112"/>
      <c r="J106" s="112"/>
    </row>
    <row r="107" spans="1:10" ht="40" customHeight="1" x14ac:dyDescent="0.2">
      <c r="A107" s="151"/>
      <c r="B107" s="151"/>
      <c r="C107" s="151"/>
      <c r="D107" s="151"/>
      <c r="E107" s="151"/>
      <c r="F107" s="151"/>
      <c r="G107" s="151"/>
      <c r="H107" s="151"/>
      <c r="I107" s="151"/>
      <c r="J107" s="151"/>
    </row>
    <row r="108" spans="1:10" ht="40" customHeight="1" x14ac:dyDescent="0.2">
      <c r="A108" s="151"/>
      <c r="B108" s="151"/>
      <c r="C108" s="151"/>
      <c r="D108" s="151"/>
      <c r="E108" s="151"/>
      <c r="F108" s="151"/>
      <c r="G108" s="151"/>
      <c r="H108" s="151"/>
      <c r="I108" s="151"/>
      <c r="J108" s="151"/>
    </row>
    <row r="109" spans="1:10" ht="40" customHeight="1" x14ac:dyDescent="0.2">
      <c r="A109" s="151"/>
      <c r="B109" s="151"/>
      <c r="C109" s="151"/>
      <c r="D109" s="151"/>
      <c r="E109" s="151"/>
      <c r="F109" s="151"/>
      <c r="G109" s="151"/>
      <c r="H109" s="151"/>
      <c r="I109" s="151"/>
      <c r="J109" s="151"/>
    </row>
    <row r="110" spans="1:10" ht="40" customHeight="1" x14ac:dyDescent="0.2">
      <c r="A110" s="151"/>
      <c r="B110" s="151"/>
      <c r="C110" s="151"/>
      <c r="D110" s="151"/>
      <c r="E110" s="151"/>
      <c r="F110" s="151"/>
      <c r="G110" s="151"/>
      <c r="H110" s="151"/>
      <c r="I110" s="151"/>
      <c r="J110" s="151"/>
    </row>
    <row r="111" spans="1:10" ht="40" customHeight="1" x14ac:dyDescent="0.2">
      <c r="A111" s="152"/>
      <c r="B111" s="152"/>
      <c r="C111" s="152"/>
      <c r="D111" s="152"/>
      <c r="E111" s="152"/>
      <c r="F111" s="152"/>
      <c r="G111" s="152"/>
      <c r="H111" s="152"/>
      <c r="I111" s="152"/>
      <c r="J111" s="152"/>
    </row>
    <row r="112" spans="1:10" ht="40" customHeight="1" x14ac:dyDescent="0.2">
      <c r="A112" s="153"/>
      <c r="B112" s="153"/>
      <c r="C112" s="153"/>
      <c r="D112" s="153"/>
      <c r="E112" s="153"/>
      <c r="F112" s="153"/>
      <c r="G112" s="153"/>
      <c r="H112" s="153"/>
      <c r="I112" s="153"/>
      <c r="J112" s="153"/>
    </row>
    <row r="113" spans="1:10" ht="40" customHeight="1" x14ac:dyDescent="0.2">
      <c r="A113" s="153"/>
      <c r="B113" s="153"/>
      <c r="C113" s="153"/>
      <c r="D113" s="153"/>
      <c r="E113" s="153"/>
      <c r="F113" s="153"/>
      <c r="G113" s="153"/>
      <c r="H113" s="153"/>
      <c r="I113" s="153"/>
      <c r="J113" s="153"/>
    </row>
    <row r="114" spans="1:10" ht="40" customHeight="1" x14ac:dyDescent="0.2">
      <c r="A114" s="153"/>
      <c r="B114" s="153"/>
      <c r="C114" s="153"/>
      <c r="D114" s="153"/>
      <c r="E114" s="153"/>
      <c r="F114" s="153"/>
      <c r="G114" s="153"/>
      <c r="H114" s="153"/>
      <c r="I114" s="153"/>
      <c r="J114" s="153"/>
    </row>
    <row r="115" spans="1:10" ht="40" customHeight="1" x14ac:dyDescent="0.2">
      <c r="A115" s="153"/>
      <c r="B115" s="153"/>
      <c r="C115" s="153"/>
      <c r="D115" s="153"/>
      <c r="E115" s="153"/>
      <c r="F115" s="153"/>
      <c r="G115" s="153"/>
      <c r="H115" s="153"/>
      <c r="I115" s="153"/>
      <c r="J115" s="153"/>
    </row>
    <row r="116" spans="1:10" ht="40" customHeight="1" x14ac:dyDescent="0.2">
      <c r="A116" s="153"/>
      <c r="B116" s="153"/>
      <c r="C116" s="153"/>
      <c r="D116" s="153"/>
      <c r="E116" s="153"/>
      <c r="F116" s="153"/>
      <c r="G116" s="153"/>
      <c r="H116" s="153"/>
      <c r="I116" s="153"/>
      <c r="J116" s="153"/>
    </row>
    <row r="117" spans="1:10" ht="20" x14ac:dyDescent="0.2">
      <c r="A117" s="117"/>
      <c r="B117" s="117"/>
      <c r="C117" s="117"/>
      <c r="D117" s="118"/>
      <c r="E117" s="117"/>
      <c r="F117" s="117"/>
      <c r="G117" s="117"/>
      <c r="H117" s="117"/>
      <c r="I117" s="117"/>
      <c r="J117" s="112"/>
    </row>
    <row r="118" spans="1:10" x14ac:dyDescent="0.25">
      <c r="J118" s="30"/>
    </row>
    <row r="119" spans="1:10" x14ac:dyDescent="0.25">
      <c r="J119" s="30"/>
    </row>
    <row r="120" spans="1:10" x14ac:dyDescent="0.25">
      <c r="J120" s="30"/>
    </row>
    <row r="121" spans="1:10" x14ac:dyDescent="0.25">
      <c r="J121" s="30"/>
    </row>
    <row r="122" spans="1:10" x14ac:dyDescent="0.25">
      <c r="E122" s="2"/>
      <c r="F122" s="2"/>
      <c r="G122" s="2"/>
      <c r="H122" s="2"/>
      <c r="I122" s="16"/>
      <c r="J122" s="7"/>
    </row>
    <row r="123" spans="1:10" x14ac:dyDescent="0.25">
      <c r="E123" s="2"/>
      <c r="F123" s="2"/>
      <c r="G123" s="2"/>
      <c r="H123" s="2"/>
      <c r="I123" s="16"/>
      <c r="J123" s="7"/>
    </row>
    <row r="124" spans="1:10" x14ac:dyDescent="0.25">
      <c r="E124" s="2"/>
      <c r="F124" s="2"/>
      <c r="G124" s="2"/>
      <c r="H124" s="2"/>
      <c r="J124" s="7"/>
    </row>
    <row r="125" spans="1:10" x14ac:dyDescent="0.25">
      <c r="E125" s="16"/>
      <c r="F125" s="26"/>
      <c r="G125" s="27"/>
      <c r="H125" s="27"/>
      <c r="J125" s="7"/>
    </row>
    <row r="126" spans="1:10" x14ac:dyDescent="0.25">
      <c r="J126" s="7"/>
    </row>
    <row r="127" spans="1:10" x14ac:dyDescent="0.25">
      <c r="J127" s="7"/>
    </row>
    <row r="128" spans="1:10" x14ac:dyDescent="0.25">
      <c r="J128" s="112"/>
    </row>
    <row r="133" spans="10:10" x14ac:dyDescent="0.25">
      <c r="J133" s="113"/>
    </row>
    <row r="134" spans="10:10" x14ac:dyDescent="0.25">
      <c r="J134" s="113"/>
    </row>
    <row r="135" spans="10:10" x14ac:dyDescent="0.25">
      <c r="J135" s="113"/>
    </row>
    <row r="136" spans="10:10" x14ac:dyDescent="0.25">
      <c r="J136" s="113"/>
    </row>
    <row r="137" spans="10:10" x14ac:dyDescent="0.25">
      <c r="J137" s="113"/>
    </row>
    <row r="138" spans="10:10" x14ac:dyDescent="0.25">
      <c r="J138" s="113"/>
    </row>
    <row r="139" spans="10:10" x14ac:dyDescent="0.25">
      <c r="J139" s="113"/>
    </row>
    <row r="140" spans="10:10" x14ac:dyDescent="0.25">
      <c r="J140" s="113"/>
    </row>
    <row r="141" spans="10:10" x14ac:dyDescent="0.25">
      <c r="J141" s="113"/>
    </row>
    <row r="142" spans="10:10" x14ac:dyDescent="0.25">
      <c r="J142" s="113"/>
    </row>
    <row r="143" spans="10:10" x14ac:dyDescent="0.25">
      <c r="J143" s="113"/>
    </row>
    <row r="144" spans="10:10" x14ac:dyDescent="0.25">
      <c r="J144" s="113"/>
    </row>
    <row r="145" spans="10:10" x14ac:dyDescent="0.25">
      <c r="J145" s="113"/>
    </row>
    <row r="146" spans="10:10" x14ac:dyDescent="0.25">
      <c r="J146" s="113"/>
    </row>
    <row r="147" spans="10:10" x14ac:dyDescent="0.25">
      <c r="J147" s="113"/>
    </row>
    <row r="148" spans="10:10" x14ac:dyDescent="0.25">
      <c r="J148" s="113"/>
    </row>
    <row r="149" spans="10:10" x14ac:dyDescent="0.25">
      <c r="J149" s="113"/>
    </row>
    <row r="150" spans="10:10" x14ac:dyDescent="0.25">
      <c r="J150" s="113"/>
    </row>
    <row r="151" spans="10:10" x14ac:dyDescent="0.25">
      <c r="J151" s="113"/>
    </row>
    <row r="152" spans="10:10" x14ac:dyDescent="0.25">
      <c r="J152" s="113"/>
    </row>
    <row r="153" spans="10:10" x14ac:dyDescent="0.25">
      <c r="J153" s="113"/>
    </row>
    <row r="154" spans="10:10" x14ac:dyDescent="0.25">
      <c r="J154" s="113"/>
    </row>
    <row r="155" spans="10:10" x14ac:dyDescent="0.25">
      <c r="J155" s="113"/>
    </row>
    <row r="156" spans="10:10" x14ac:dyDescent="0.25">
      <c r="J156" s="113"/>
    </row>
    <row r="157" spans="10:10" x14ac:dyDescent="0.25">
      <c r="J157" s="113"/>
    </row>
    <row r="158" spans="10:10" x14ac:dyDescent="0.25">
      <c r="J158" s="113"/>
    </row>
    <row r="159" spans="10:10" x14ac:dyDescent="0.25">
      <c r="J159" s="113"/>
    </row>
    <row r="160" spans="10:10" x14ac:dyDescent="0.25">
      <c r="J160" s="113"/>
    </row>
    <row r="161" spans="10:10" x14ac:dyDescent="0.25">
      <c r="J161" s="113"/>
    </row>
    <row r="162" spans="10:10" x14ac:dyDescent="0.25">
      <c r="J162" s="113"/>
    </row>
    <row r="163" spans="10:10" x14ac:dyDescent="0.25">
      <c r="J163" s="113"/>
    </row>
    <row r="164" spans="10:10" x14ac:dyDescent="0.25">
      <c r="J164" s="113"/>
    </row>
    <row r="165" spans="10:10" x14ac:dyDescent="0.25">
      <c r="J165" s="113"/>
    </row>
    <row r="166" spans="10:10" x14ac:dyDescent="0.25">
      <c r="J166" s="113"/>
    </row>
    <row r="167" spans="10:10" x14ac:dyDescent="0.25">
      <c r="J167" s="113"/>
    </row>
    <row r="168" spans="10:10" x14ac:dyDescent="0.25">
      <c r="J168" s="113"/>
    </row>
    <row r="169" spans="10:10" x14ac:dyDescent="0.25">
      <c r="J169" s="113"/>
    </row>
    <row r="170" spans="10:10" x14ac:dyDescent="0.25">
      <c r="J170" s="113"/>
    </row>
    <row r="171" spans="10:10" x14ac:dyDescent="0.25">
      <c r="J171" s="113"/>
    </row>
    <row r="172" spans="10:10" x14ac:dyDescent="0.25">
      <c r="J172" s="113"/>
    </row>
    <row r="173" spans="10:10" x14ac:dyDescent="0.25">
      <c r="J173" s="113"/>
    </row>
    <row r="174" spans="10:10" x14ac:dyDescent="0.25">
      <c r="J174" s="113"/>
    </row>
    <row r="175" spans="10:10" x14ac:dyDescent="0.25">
      <c r="J175" s="113"/>
    </row>
    <row r="176" spans="10:10" x14ac:dyDescent="0.25">
      <c r="J176" s="113"/>
    </row>
    <row r="177" spans="10:10" x14ac:dyDescent="0.25">
      <c r="J177" s="113"/>
    </row>
    <row r="178" spans="10:10" x14ac:dyDescent="0.25">
      <c r="J178" s="113"/>
    </row>
    <row r="179" spans="10:10" x14ac:dyDescent="0.25">
      <c r="J179" s="113"/>
    </row>
    <row r="180" spans="10:10" x14ac:dyDescent="0.25">
      <c r="J180" s="113"/>
    </row>
    <row r="181" spans="10:10" x14ac:dyDescent="0.25">
      <c r="J181" s="113"/>
    </row>
    <row r="182" spans="10:10" x14ac:dyDescent="0.25">
      <c r="J182" s="113"/>
    </row>
    <row r="183" spans="10:10" x14ac:dyDescent="0.25">
      <c r="J183" s="113"/>
    </row>
    <row r="184" spans="10:10" x14ac:dyDescent="0.25">
      <c r="J184" s="113"/>
    </row>
    <row r="185" spans="10:10" x14ac:dyDescent="0.25">
      <c r="J185" s="113"/>
    </row>
    <row r="186" spans="10:10" x14ac:dyDescent="0.25">
      <c r="J186" s="113"/>
    </row>
    <row r="187" spans="10:10" x14ac:dyDescent="0.25">
      <c r="J187" s="113"/>
    </row>
    <row r="188" spans="10:10" x14ac:dyDescent="0.25">
      <c r="J188" s="113"/>
    </row>
    <row r="189" spans="10:10" x14ac:dyDescent="0.25">
      <c r="J189" s="113"/>
    </row>
    <row r="190" spans="10:10" x14ac:dyDescent="0.25">
      <c r="J190" s="113"/>
    </row>
    <row r="191" spans="10:10" x14ac:dyDescent="0.25">
      <c r="J191" s="113"/>
    </row>
    <row r="192" spans="10:10" x14ac:dyDescent="0.25">
      <c r="J192" s="113"/>
    </row>
    <row r="193" spans="10:10" x14ac:dyDescent="0.25">
      <c r="J193" s="113"/>
    </row>
    <row r="194" spans="10:10" x14ac:dyDescent="0.25">
      <c r="J194" s="113"/>
    </row>
    <row r="195" spans="10:10" x14ac:dyDescent="0.25">
      <c r="J195" s="113"/>
    </row>
    <row r="196" spans="10:10" x14ac:dyDescent="0.25">
      <c r="J196" s="113"/>
    </row>
    <row r="197" spans="10:10" x14ac:dyDescent="0.25">
      <c r="J197" s="113"/>
    </row>
    <row r="198" spans="10:10" x14ac:dyDescent="0.25">
      <c r="J198" s="113"/>
    </row>
    <row r="199" spans="10:10" x14ac:dyDescent="0.25">
      <c r="J199" s="113"/>
    </row>
    <row r="200" spans="10:10" x14ac:dyDescent="0.25">
      <c r="J200" s="113"/>
    </row>
    <row r="201" spans="10:10" x14ac:dyDescent="0.25">
      <c r="J201" s="113"/>
    </row>
    <row r="202" spans="10:10" x14ac:dyDescent="0.25">
      <c r="J202" s="113"/>
    </row>
    <row r="203" spans="10:10" x14ac:dyDescent="0.25">
      <c r="J203" s="113"/>
    </row>
    <row r="204" spans="10:10" x14ac:dyDescent="0.25">
      <c r="J204" s="113"/>
    </row>
    <row r="205" spans="10:10" x14ac:dyDescent="0.25">
      <c r="J205" s="113"/>
    </row>
    <row r="206" spans="10:10" x14ac:dyDescent="0.25">
      <c r="J206" s="113"/>
    </row>
    <row r="207" spans="10:10" x14ac:dyDescent="0.25">
      <c r="J207" s="113"/>
    </row>
    <row r="208" spans="10:10" x14ac:dyDescent="0.25">
      <c r="J208" s="113"/>
    </row>
    <row r="209" spans="10:10" x14ac:dyDescent="0.25">
      <c r="J209" s="113"/>
    </row>
    <row r="210" spans="10:10" x14ac:dyDescent="0.25">
      <c r="J210" s="113"/>
    </row>
    <row r="211" spans="10:10" x14ac:dyDescent="0.25">
      <c r="J211" s="113"/>
    </row>
    <row r="212" spans="10:10" x14ac:dyDescent="0.25">
      <c r="J212" s="113"/>
    </row>
    <row r="213" spans="10:10" x14ac:dyDescent="0.25">
      <c r="J213" s="113"/>
    </row>
    <row r="214" spans="10:10" x14ac:dyDescent="0.25">
      <c r="J214" s="113"/>
    </row>
    <row r="215" spans="10:10" x14ac:dyDescent="0.25">
      <c r="J215" s="113"/>
    </row>
    <row r="216" spans="10:10" x14ac:dyDescent="0.25">
      <c r="J216" s="113"/>
    </row>
    <row r="217" spans="10:10" x14ac:dyDescent="0.25">
      <c r="J217" s="113"/>
    </row>
    <row r="218" spans="10:10" x14ac:dyDescent="0.25">
      <c r="J218" s="113"/>
    </row>
    <row r="219" spans="10:10" x14ac:dyDescent="0.25">
      <c r="J219" s="113"/>
    </row>
    <row r="220" spans="10:10" x14ac:dyDescent="0.25">
      <c r="J220" s="113"/>
    </row>
    <row r="221" spans="10:10" x14ac:dyDescent="0.25">
      <c r="J221" s="113"/>
    </row>
    <row r="222" spans="10:10" x14ac:dyDescent="0.25">
      <c r="J222" s="113"/>
    </row>
    <row r="223" spans="10:10" x14ac:dyDescent="0.25">
      <c r="J223" s="113"/>
    </row>
    <row r="224" spans="10:10" x14ac:dyDescent="0.25">
      <c r="J224" s="113"/>
    </row>
    <row r="225" spans="10:10" x14ac:dyDescent="0.25">
      <c r="J225" s="113"/>
    </row>
    <row r="226" spans="10:10" x14ac:dyDescent="0.25">
      <c r="J226" s="113"/>
    </row>
    <row r="227" spans="10:10" x14ac:dyDescent="0.25">
      <c r="J227" s="113"/>
    </row>
    <row r="228" spans="10:10" x14ac:dyDescent="0.25">
      <c r="J228" s="113"/>
    </row>
    <row r="229" spans="10:10" x14ac:dyDescent="0.25">
      <c r="J229" s="113"/>
    </row>
    <row r="230" spans="10:10" x14ac:dyDescent="0.25">
      <c r="J230" s="113"/>
    </row>
    <row r="231" spans="10:10" x14ac:dyDescent="0.25">
      <c r="J231" s="113"/>
    </row>
    <row r="232" spans="10:10" x14ac:dyDescent="0.25">
      <c r="J232" s="113"/>
    </row>
    <row r="233" spans="10:10" x14ac:dyDescent="0.25">
      <c r="J233" s="113"/>
    </row>
    <row r="234" spans="10:10" x14ac:dyDescent="0.25">
      <c r="J234" s="113"/>
    </row>
    <row r="235" spans="10:10" x14ac:dyDescent="0.25">
      <c r="J235" s="113"/>
    </row>
    <row r="236" spans="10:10" x14ac:dyDescent="0.25">
      <c r="J236" s="113"/>
    </row>
    <row r="237" spans="10:10" x14ac:dyDescent="0.25">
      <c r="J237" s="113"/>
    </row>
    <row r="238" spans="10:10" x14ac:dyDescent="0.25">
      <c r="J238" s="113"/>
    </row>
    <row r="239" spans="10:10" x14ac:dyDescent="0.25">
      <c r="J239" s="113"/>
    </row>
    <row r="240" spans="10:10" x14ac:dyDescent="0.25">
      <c r="J240" s="113"/>
    </row>
    <row r="241" spans="10:10" x14ac:dyDescent="0.25">
      <c r="J241" s="113"/>
    </row>
    <row r="242" spans="10:10" x14ac:dyDescent="0.25">
      <c r="J242" s="113"/>
    </row>
    <row r="243" spans="10:10" x14ac:dyDescent="0.25">
      <c r="J243" s="113"/>
    </row>
    <row r="244" spans="10:10" x14ac:dyDescent="0.25">
      <c r="J244" s="113"/>
    </row>
    <row r="245" spans="10:10" x14ac:dyDescent="0.25">
      <c r="J245" s="113"/>
    </row>
    <row r="246" spans="10:10" x14ac:dyDescent="0.25">
      <c r="J246" s="113"/>
    </row>
    <row r="247" spans="10:10" x14ac:dyDescent="0.25">
      <c r="J247" s="113"/>
    </row>
    <row r="248" spans="10:10" x14ac:dyDescent="0.25">
      <c r="J248" s="113"/>
    </row>
    <row r="249" spans="10:10" x14ac:dyDescent="0.25">
      <c r="J249" s="113"/>
    </row>
    <row r="250" spans="10:10" x14ac:dyDescent="0.25">
      <c r="J250" s="113"/>
    </row>
    <row r="251" spans="10:10" x14ac:dyDescent="0.25">
      <c r="J251" s="113"/>
    </row>
    <row r="252" spans="10:10" x14ac:dyDescent="0.25">
      <c r="J252" s="113"/>
    </row>
    <row r="253" spans="10:10" x14ac:dyDescent="0.25">
      <c r="J253" s="113"/>
    </row>
    <row r="254" spans="10:10" x14ac:dyDescent="0.25">
      <c r="J254" s="113"/>
    </row>
    <row r="255" spans="10:10" x14ac:dyDescent="0.25">
      <c r="J255" s="113"/>
    </row>
    <row r="256" spans="10:10" x14ac:dyDescent="0.25">
      <c r="J256" s="113"/>
    </row>
    <row r="257" spans="10:10" x14ac:dyDescent="0.25">
      <c r="J257" s="113"/>
    </row>
    <row r="258" spans="10:10" x14ac:dyDescent="0.25">
      <c r="J258" s="113"/>
    </row>
    <row r="259" spans="10:10" x14ac:dyDescent="0.25">
      <c r="J259" s="113"/>
    </row>
    <row r="260" spans="10:10" x14ac:dyDescent="0.25">
      <c r="J260" s="113"/>
    </row>
    <row r="261" spans="10:10" x14ac:dyDescent="0.25">
      <c r="J261" s="113"/>
    </row>
    <row r="262" spans="10:10" x14ac:dyDescent="0.25">
      <c r="J262" s="113"/>
    </row>
    <row r="263" spans="10:10" x14ac:dyDescent="0.25">
      <c r="J263" s="113"/>
    </row>
    <row r="264" spans="10:10" x14ac:dyDescent="0.25">
      <c r="J264" s="113"/>
    </row>
    <row r="265" spans="10:10" x14ac:dyDescent="0.25">
      <c r="J265" s="113"/>
    </row>
    <row r="266" spans="10:10" x14ac:dyDescent="0.25">
      <c r="J266" s="113"/>
    </row>
    <row r="267" spans="10:10" x14ac:dyDescent="0.25">
      <c r="J267" s="113"/>
    </row>
    <row r="268" spans="10:10" x14ac:dyDescent="0.25">
      <c r="J268" s="113"/>
    </row>
    <row r="269" spans="10:10" x14ac:dyDescent="0.25">
      <c r="J269" s="113"/>
    </row>
  </sheetData>
  <sheetProtection formatCells="0" formatColumns="0" formatRows="0" selectLockedCells="1"/>
  <mergeCells count="4">
    <mergeCell ref="A107:J111"/>
    <mergeCell ref="A112:J116"/>
    <mergeCell ref="A41:A42"/>
    <mergeCell ref="A47:A48"/>
  </mergeCells>
  <phoneticPr fontId="28" type="noConversion"/>
  <conditionalFormatting sqref="H94">
    <cfRule type="cellIs" dxfId="25" priority="3" operator="notEqual">
      <formula>1</formula>
    </cfRule>
    <cfRule type="cellIs" dxfId="24" priority="8" operator="notEqual">
      <formula>1</formula>
    </cfRule>
  </conditionalFormatting>
  <conditionalFormatting sqref="F94">
    <cfRule type="cellIs" dxfId="23" priority="5" operator="lessThan">
      <formula>$E$94</formula>
    </cfRule>
    <cfRule type="cellIs" dxfId="22" priority="7" operator="notEqual">
      <formula>#REF!</formula>
    </cfRule>
  </conditionalFormatting>
  <conditionalFormatting sqref="E94">
    <cfRule type="cellIs" dxfId="21" priority="4" operator="greaterThan">
      <formula>$F$94</formula>
    </cfRule>
  </conditionalFormatting>
  <conditionalFormatting sqref="B3:B4">
    <cfRule type="expression" dxfId="20" priority="1">
      <formula>NOT(OR(AND(CompetitionClass="Navigator",LEFT(TeamNo,3)="NAV"),AND(CompetitionClass="Ranger",LEFT(TeamNo,3)="Rng"),ISBLANK($B$3:$B$4)))</formula>
    </cfRule>
  </conditionalFormatting>
  <printOptions horizontalCentered="1" verticalCentered="1"/>
  <pageMargins left="0.25" right="0.25" top="0.75" bottom="0.75" header="0.3" footer="0.3"/>
  <pageSetup paperSize="5" scale="56" fitToHeight="0" orientation="landscape" r:id="rId1"/>
  <rowBreaks count="4" manualBreakCount="4">
    <brk id="28" max="9" man="1"/>
    <brk id="53" max="9" man="1"/>
    <brk id="75" max="9" man="1"/>
    <brk id="9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WIPSave">
                <anchor moveWithCells="1" sizeWithCells="1">
                  <from>
                    <xdr:col>3</xdr:col>
                    <xdr:colOff>304800</xdr:colOff>
                    <xdr:row>1</xdr:row>
                    <xdr:rowOff>152400</xdr:rowOff>
                  </from>
                  <to>
                    <xdr:col>5</xdr:col>
                    <xdr:colOff>317500</xdr:colOff>
                    <xdr:row>3</xdr:row>
                    <xdr:rowOff>12700</xdr:rowOff>
                  </to>
                </anchor>
              </controlPr>
            </control>
          </mc:Choice>
        </mc:AlternateContent>
        <mc:AlternateContent xmlns:mc="http://schemas.openxmlformats.org/markup-compatibility/2006">
          <mc:Choice Requires="x14">
            <control shapeId="2053" r:id="rId5" name="Button 5">
              <controlPr defaultSize="0" print="0" autoFill="0" autoPict="0" macro="[0]!SpellCheckCell">
                <anchor moveWithCells="1" sizeWithCells="1">
                  <from>
                    <xdr:col>2</xdr:col>
                    <xdr:colOff>1485900</xdr:colOff>
                    <xdr:row>104</xdr:row>
                    <xdr:rowOff>76200</xdr:rowOff>
                  </from>
                  <to>
                    <xdr:col>2</xdr:col>
                    <xdr:colOff>3327400</xdr:colOff>
                    <xdr:row>105</xdr:row>
                    <xdr:rowOff>127000</xdr:rowOff>
                  </to>
                </anchor>
              </controlPr>
            </control>
          </mc:Choice>
        </mc:AlternateContent>
        <mc:AlternateContent xmlns:mc="http://schemas.openxmlformats.org/markup-compatibility/2006">
          <mc:Choice Requires="x14">
            <control shapeId="2054" r:id="rId6" name="Button 6">
              <controlPr defaultSize="0" print="0" autoFill="0" autoPict="0" macro="[0]!CheckScoresButton">
                <anchor moveWithCells="1" sizeWithCells="1">
                  <from>
                    <xdr:col>2</xdr:col>
                    <xdr:colOff>3606800</xdr:colOff>
                    <xdr:row>104</xdr:row>
                    <xdr:rowOff>76200</xdr:rowOff>
                  </from>
                  <to>
                    <xdr:col>3</xdr:col>
                    <xdr:colOff>1104900</xdr:colOff>
                    <xdr:row>105</xdr:row>
                    <xdr:rowOff>127000</xdr:rowOff>
                  </to>
                </anchor>
              </controlPr>
            </control>
          </mc:Choice>
        </mc:AlternateContent>
        <mc:AlternateContent xmlns:mc="http://schemas.openxmlformats.org/markup-compatibility/2006">
          <mc:Choice Requires="x14">
            <control shapeId="2055" r:id="rId7" name="Button 7">
              <controlPr defaultSize="0" print="0" autoFill="0" autoPict="0" macro="[0]!ResetCheckScores">
                <anchor moveWithCells="1" sizeWithCells="1">
                  <from>
                    <xdr:col>4</xdr:col>
                    <xdr:colOff>177800</xdr:colOff>
                    <xdr:row>104</xdr:row>
                    <xdr:rowOff>63500</xdr:rowOff>
                  </from>
                  <to>
                    <xdr:col>7</xdr:col>
                    <xdr:colOff>914400</xdr:colOff>
                    <xdr:row>105</xdr:row>
                    <xdr:rowOff>139700</xdr:rowOff>
                  </to>
                </anchor>
              </controlPr>
            </control>
          </mc:Choice>
        </mc:AlternateContent>
        <mc:AlternateContent xmlns:mc="http://schemas.openxmlformats.org/markup-compatibility/2006">
          <mc:Choice Requires="x14">
            <control shapeId="2056" r:id="rId8" name="Button 8">
              <controlPr defaultSize="0" print="0" autoFill="0" autoPict="0" macro="[0]!FinishandSave">
                <anchor moveWithCells="1" sizeWithCells="1">
                  <from>
                    <xdr:col>1</xdr:col>
                    <xdr:colOff>1676400</xdr:colOff>
                    <xdr:row>104</xdr:row>
                    <xdr:rowOff>76200</xdr:rowOff>
                  </from>
                  <to>
                    <xdr:col>2</xdr:col>
                    <xdr:colOff>1219200</xdr:colOff>
                    <xdr:row>105</xdr:row>
                    <xdr:rowOff>114300</xdr:rowOff>
                  </to>
                </anchor>
              </controlPr>
            </control>
          </mc:Choice>
        </mc:AlternateContent>
        <mc:AlternateContent xmlns:mc="http://schemas.openxmlformats.org/markup-compatibility/2006">
          <mc:Choice Requires="x14">
            <control shapeId="2057" r:id="rId9" name="Button 9">
              <controlPr defaultSize="0" print="0" autoFill="0" autoPict="0" macro="[0]!WIPSave">
                <anchor moveWithCells="1" sizeWithCells="1">
                  <from>
                    <xdr:col>1</xdr:col>
                    <xdr:colOff>101600</xdr:colOff>
                    <xdr:row>104</xdr:row>
                    <xdr:rowOff>76200</xdr:rowOff>
                  </from>
                  <to>
                    <xdr:col>1</xdr:col>
                    <xdr:colOff>1409700</xdr:colOff>
                    <xdr:row>105</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promptTitle="Team Number" prompt="Please pick which team you are judging_x000a_List filters off competition class_x000a_" xr:uid="{00000000-0002-0000-0100-000000000000}">
          <x14:formula1>
            <xm:f>INDIRECT(TeamList!$O$4)</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15"/>
  <sheetViews>
    <sheetView workbookViewId="0">
      <selection activeCell="H1" sqref="H1:H1048576"/>
    </sheetView>
  </sheetViews>
  <sheetFormatPr baseColWidth="10" defaultColWidth="8.83203125" defaultRowHeight="15" x14ac:dyDescent="0.2"/>
  <cols>
    <col min="1" max="1" width="18.33203125" style="123" customWidth="1"/>
    <col min="2" max="2" width="25.33203125" style="123" customWidth="1"/>
    <col min="3" max="3" width="43.6640625" style="123" customWidth="1"/>
    <col min="4" max="4" width="8.83203125" style="123"/>
    <col min="5" max="5" width="4.5" style="45" customWidth="1"/>
    <col min="6" max="6" width="30.5" style="123" customWidth="1"/>
    <col min="7" max="7" width="43.6640625" style="123" customWidth="1"/>
    <col min="8" max="8" width="14.5" style="123" bestFit="1" customWidth="1"/>
    <col min="9" max="9" width="8.83203125" style="123"/>
    <col min="10" max="10" width="32.5" style="123" customWidth="1"/>
    <col min="11" max="11" width="19" style="123" bestFit="1" customWidth="1"/>
    <col min="12" max="12" width="14.33203125" style="123" bestFit="1" customWidth="1"/>
    <col min="13" max="16384" width="8.83203125" style="45"/>
  </cols>
  <sheetData>
    <row r="1" spans="1:8" ht="47.25" customHeight="1" thickBot="1" x14ac:dyDescent="0.25">
      <c r="A1" s="155" t="s">
        <v>1</v>
      </c>
      <c r="B1" s="120" t="s">
        <v>2</v>
      </c>
      <c r="C1" s="120" t="s">
        <v>0</v>
      </c>
      <c r="D1" s="121" t="s">
        <v>3</v>
      </c>
      <c r="F1" s="122" t="s">
        <v>10</v>
      </c>
      <c r="G1" s="120" t="s">
        <v>11</v>
      </c>
      <c r="H1" s="121" t="s">
        <v>12</v>
      </c>
    </row>
    <row r="2" spans="1:8" ht="20.25" customHeight="1" thickBot="1" x14ac:dyDescent="0.25">
      <c r="A2" s="156"/>
      <c r="B2" s="124" t="s">
        <v>4</v>
      </c>
      <c r="C2" s="125" t="s">
        <v>5</v>
      </c>
      <c r="D2" s="126">
        <v>0</v>
      </c>
      <c r="F2" s="127" t="s">
        <v>15</v>
      </c>
      <c r="G2" s="128" t="s">
        <v>16</v>
      </c>
      <c r="H2" s="129">
        <v>0</v>
      </c>
    </row>
    <row r="3" spans="1:8" ht="97.5" customHeight="1" thickBot="1" x14ac:dyDescent="0.25">
      <c r="A3" s="156"/>
      <c r="B3" s="124" t="s">
        <v>7</v>
      </c>
      <c r="C3" s="125" t="s">
        <v>36</v>
      </c>
      <c r="D3" s="126">
        <v>1</v>
      </c>
      <c r="F3" s="158" t="s">
        <v>17</v>
      </c>
      <c r="G3" s="124" t="s">
        <v>18</v>
      </c>
      <c r="H3" s="130">
        <v>1</v>
      </c>
    </row>
    <row r="4" spans="1:8" ht="59.25" customHeight="1" thickBot="1" x14ac:dyDescent="0.25">
      <c r="A4" s="156"/>
      <c r="B4" s="131" t="s">
        <v>6</v>
      </c>
      <c r="C4" s="132" t="s">
        <v>37</v>
      </c>
      <c r="D4" s="133">
        <v>2</v>
      </c>
      <c r="F4" s="158"/>
      <c r="G4" s="134" t="s">
        <v>23</v>
      </c>
      <c r="H4" s="135">
        <v>2</v>
      </c>
    </row>
    <row r="5" spans="1:8" ht="68.25" customHeight="1" thickBot="1" x14ac:dyDescent="0.25">
      <c r="A5" s="156"/>
      <c r="B5" s="131" t="s">
        <v>8</v>
      </c>
      <c r="C5" s="132" t="s">
        <v>38</v>
      </c>
      <c r="D5" s="133">
        <v>3</v>
      </c>
      <c r="F5" s="158"/>
      <c r="G5" s="128" t="s">
        <v>22</v>
      </c>
      <c r="H5" s="135">
        <v>3</v>
      </c>
    </row>
    <row r="6" spans="1:8" ht="46.5" customHeight="1" thickBot="1" x14ac:dyDescent="0.25">
      <c r="A6" s="157"/>
      <c r="B6" s="124" t="s">
        <v>9</v>
      </c>
      <c r="C6" s="125" t="s">
        <v>39</v>
      </c>
      <c r="D6" s="126">
        <v>4</v>
      </c>
      <c r="F6" s="136"/>
      <c r="G6" s="128" t="s">
        <v>20</v>
      </c>
      <c r="H6" s="135">
        <v>4</v>
      </c>
    </row>
    <row r="7" spans="1:8" ht="16" thickBot="1" x14ac:dyDescent="0.25">
      <c r="H7" s="137"/>
    </row>
    <row r="8" spans="1:8" ht="47.25" customHeight="1" thickBot="1" x14ac:dyDescent="0.25">
      <c r="F8" s="122" t="s">
        <v>13</v>
      </c>
      <c r="G8" s="120" t="s">
        <v>11</v>
      </c>
      <c r="H8" s="138" t="s">
        <v>14</v>
      </c>
    </row>
    <row r="9" spans="1:8" ht="20.25" customHeight="1" thickBot="1" x14ac:dyDescent="0.25">
      <c r="F9" s="127" t="s">
        <v>15</v>
      </c>
      <c r="G9" s="124" t="s">
        <v>16</v>
      </c>
      <c r="H9" s="130">
        <v>0</v>
      </c>
    </row>
    <row r="10" spans="1:8" ht="64.5" customHeight="1" thickBot="1" x14ac:dyDescent="0.25">
      <c r="F10" s="158" t="s">
        <v>19</v>
      </c>
      <c r="G10" s="124" t="s">
        <v>18</v>
      </c>
      <c r="H10" s="130">
        <v>1</v>
      </c>
    </row>
    <row r="11" spans="1:8" ht="46.5" customHeight="1" thickBot="1" x14ac:dyDescent="0.25">
      <c r="F11" s="158"/>
      <c r="G11" s="134" t="s">
        <v>23</v>
      </c>
      <c r="H11" s="135">
        <v>2</v>
      </c>
    </row>
    <row r="12" spans="1:8" ht="46.5" customHeight="1" thickBot="1" x14ac:dyDescent="0.25">
      <c r="F12" s="158"/>
      <c r="G12" s="128" t="s">
        <v>24</v>
      </c>
      <c r="H12" s="135">
        <v>3</v>
      </c>
    </row>
    <row r="13" spans="1:8" ht="46.5" customHeight="1" thickBot="1" x14ac:dyDescent="0.25">
      <c r="F13" s="136"/>
      <c r="G13" s="128" t="s">
        <v>21</v>
      </c>
      <c r="H13" s="135">
        <v>4</v>
      </c>
    </row>
    <row r="14" spans="1:8" x14ac:dyDescent="0.2">
      <c r="A14" s="123" t="s">
        <v>34</v>
      </c>
      <c r="B14" s="123">
        <v>50</v>
      </c>
    </row>
    <row r="15" spans="1:8" x14ac:dyDescent="0.2">
      <c r="A15" s="123" t="s">
        <v>35</v>
      </c>
      <c r="B15" s="123">
        <v>4</v>
      </c>
    </row>
  </sheetData>
  <sheetProtection sheet="1" objects="1" scenarios="1"/>
  <mergeCells count="3">
    <mergeCell ref="A1:A6"/>
    <mergeCell ref="F3:F5"/>
    <mergeCell ref="F10:F12"/>
  </mergeCells>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41"/>
  <sheetViews>
    <sheetView workbookViewId="0">
      <selection activeCell="E8" sqref="E8"/>
    </sheetView>
  </sheetViews>
  <sheetFormatPr baseColWidth="10" defaultColWidth="8.83203125" defaultRowHeight="15" x14ac:dyDescent="0.2"/>
  <cols>
    <col min="1" max="1" width="15.6640625" style="90" customWidth="1"/>
    <col min="2" max="2" width="56.33203125" style="90" bestFit="1" customWidth="1"/>
    <col min="3" max="3" width="8.83203125" style="84"/>
    <col min="4" max="4" width="15.6640625" style="90" customWidth="1"/>
    <col min="5" max="5" width="54.5" style="90" bestFit="1" customWidth="1"/>
    <col min="6" max="6" width="8.83203125" style="84"/>
    <col min="7" max="7" width="23.33203125" style="90" customWidth="1"/>
    <col min="8" max="8" width="3.6640625" style="86" customWidth="1"/>
    <col min="9" max="9" width="3.6640625" style="87" customWidth="1"/>
    <col min="10" max="10" width="24" style="84" customWidth="1"/>
    <col min="11" max="11" width="3.6640625" customWidth="1"/>
    <col min="12" max="12" width="25.33203125" style="84" customWidth="1"/>
    <col min="13" max="13" width="3.6640625" style="87" customWidth="1"/>
    <col min="14" max="14" width="8.83203125" style="86"/>
    <col min="15" max="15" width="14.6640625" style="84" bestFit="1" customWidth="1"/>
    <col min="16" max="16384" width="8.83203125" style="84"/>
  </cols>
  <sheetData>
    <row r="1" spans="1:15" ht="16" thickBot="1" x14ac:dyDescent="0.25">
      <c r="A1" s="83" t="s">
        <v>85</v>
      </c>
      <c r="B1" s="83" t="s">
        <v>86</v>
      </c>
      <c r="D1" s="83" t="s">
        <v>85</v>
      </c>
      <c r="E1" s="83" t="s">
        <v>86</v>
      </c>
      <c r="G1" s="85" t="s">
        <v>87</v>
      </c>
      <c r="J1" s="84" t="s">
        <v>88</v>
      </c>
    </row>
    <row r="2" spans="1:15" ht="15" customHeight="1" x14ac:dyDescent="0.2">
      <c r="A2" s="88" t="s">
        <v>118</v>
      </c>
      <c r="B2" s="88" t="s">
        <v>89</v>
      </c>
      <c r="D2" s="89"/>
      <c r="E2" s="89" t="s">
        <v>144</v>
      </c>
      <c r="G2" s="90" t="s">
        <v>116</v>
      </c>
      <c r="L2" s="91" t="s">
        <v>90</v>
      </c>
      <c r="M2" s="92"/>
    </row>
    <row r="3" spans="1:15" x14ac:dyDescent="0.2">
      <c r="A3" s="89" t="s">
        <v>119</v>
      </c>
      <c r="B3" s="89" t="s">
        <v>91</v>
      </c>
      <c r="D3" s="88"/>
      <c r="E3" s="88"/>
      <c r="L3" s="159" t="s">
        <v>143</v>
      </c>
      <c r="M3" s="93"/>
      <c r="O3" s="94" t="s">
        <v>92</v>
      </c>
    </row>
    <row r="4" spans="1:15" x14ac:dyDescent="0.2">
      <c r="A4" s="88" t="s">
        <v>120</v>
      </c>
      <c r="B4" s="88" t="s">
        <v>93</v>
      </c>
      <c r="D4" s="89"/>
      <c r="E4" s="89"/>
      <c r="L4" s="159"/>
      <c r="M4" s="93"/>
      <c r="O4" s="95" t="str">
        <f>IF(COUNTA(JudgeAssign[])=0,CompetitionClass,"JudgeFilter")</f>
        <v>Navigator</v>
      </c>
    </row>
    <row r="5" spans="1:15" x14ac:dyDescent="0.2">
      <c r="A5" s="89" t="s">
        <v>121</v>
      </c>
      <c r="B5" s="89" t="s">
        <v>94</v>
      </c>
      <c r="D5" s="88"/>
      <c r="E5" s="88"/>
      <c r="L5" s="159"/>
      <c r="M5" s="93"/>
    </row>
    <row r="6" spans="1:15" x14ac:dyDescent="0.2">
      <c r="A6" s="88" t="s">
        <v>122</v>
      </c>
      <c r="B6" s="88" t="s">
        <v>95</v>
      </c>
      <c r="D6" s="89"/>
      <c r="E6" s="89"/>
      <c r="L6" s="159"/>
      <c r="M6" s="93"/>
    </row>
    <row r="7" spans="1:15" x14ac:dyDescent="0.2">
      <c r="A7" s="89" t="s">
        <v>123</v>
      </c>
      <c r="B7" s="89" t="s">
        <v>96</v>
      </c>
      <c r="D7" s="88"/>
      <c r="E7" s="88"/>
      <c r="L7" s="159"/>
      <c r="M7" s="93"/>
    </row>
    <row r="8" spans="1:15" x14ac:dyDescent="0.2">
      <c r="A8" s="88" t="s">
        <v>124</v>
      </c>
      <c r="B8" s="88" t="s">
        <v>97</v>
      </c>
      <c r="D8" s="89"/>
      <c r="E8" s="89"/>
      <c r="L8" s="159"/>
      <c r="M8" s="93"/>
    </row>
    <row r="9" spans="1:15" x14ac:dyDescent="0.2">
      <c r="A9" s="89" t="s">
        <v>125</v>
      </c>
      <c r="B9" s="89" t="s">
        <v>98</v>
      </c>
      <c r="D9" s="88"/>
      <c r="E9" s="88"/>
      <c r="L9" s="159"/>
      <c r="M9" s="93"/>
    </row>
    <row r="10" spans="1:15" x14ac:dyDescent="0.2">
      <c r="A10" s="88" t="s">
        <v>126</v>
      </c>
      <c r="B10" s="88" t="s">
        <v>99</v>
      </c>
      <c r="D10" s="89"/>
      <c r="E10" s="89"/>
      <c r="L10" s="159"/>
      <c r="M10" s="93"/>
    </row>
    <row r="11" spans="1:15" x14ac:dyDescent="0.2">
      <c r="A11" s="89" t="s">
        <v>127</v>
      </c>
      <c r="B11" s="89" t="s">
        <v>100</v>
      </c>
      <c r="D11" s="88"/>
      <c r="E11" s="88"/>
      <c r="L11" s="159"/>
      <c r="M11" s="93"/>
    </row>
    <row r="12" spans="1:15" ht="16" thickBot="1" x14ac:dyDescent="0.25">
      <c r="A12" s="88" t="s">
        <v>128</v>
      </c>
      <c r="B12" s="88" t="s">
        <v>101</v>
      </c>
      <c r="D12" s="89"/>
      <c r="E12" s="89"/>
      <c r="L12" s="160"/>
      <c r="M12" s="93"/>
    </row>
    <row r="13" spans="1:15" x14ac:dyDescent="0.2">
      <c r="A13" s="89" t="s">
        <v>129</v>
      </c>
      <c r="B13" s="89" t="s">
        <v>102</v>
      </c>
      <c r="D13" s="88"/>
      <c r="E13" s="88"/>
      <c r="L13" s="96"/>
      <c r="M13" s="97"/>
    </row>
    <row r="14" spans="1:15" x14ac:dyDescent="0.2">
      <c r="A14" s="88" t="s">
        <v>130</v>
      </c>
      <c r="B14" s="88" t="s">
        <v>103</v>
      </c>
      <c r="D14" s="89"/>
      <c r="E14" s="89"/>
      <c r="L14" s="96"/>
      <c r="M14" s="97"/>
    </row>
    <row r="15" spans="1:15" x14ac:dyDescent="0.2">
      <c r="A15" s="89" t="s">
        <v>131</v>
      </c>
      <c r="B15" s="89" t="s">
        <v>104</v>
      </c>
      <c r="D15" s="88"/>
      <c r="E15" s="88"/>
      <c r="L15" s="96"/>
      <c r="M15" s="97"/>
    </row>
    <row r="16" spans="1:15" x14ac:dyDescent="0.2">
      <c r="A16" s="88" t="s">
        <v>132</v>
      </c>
      <c r="B16" s="88" t="s">
        <v>105</v>
      </c>
      <c r="D16" s="89"/>
      <c r="E16" s="89"/>
      <c r="L16" s="96"/>
      <c r="M16" s="97"/>
    </row>
    <row r="17" spans="1:13" x14ac:dyDescent="0.2">
      <c r="A17" s="89" t="s">
        <v>133</v>
      </c>
      <c r="B17" s="89" t="s">
        <v>106</v>
      </c>
      <c r="D17" s="88"/>
      <c r="E17" s="88"/>
      <c r="L17" s="96"/>
      <c r="M17" s="97"/>
    </row>
    <row r="18" spans="1:13" x14ac:dyDescent="0.2">
      <c r="A18" s="88" t="s">
        <v>134</v>
      </c>
      <c r="B18" s="88" t="s">
        <v>107</v>
      </c>
      <c r="D18" s="89"/>
      <c r="E18" s="89"/>
      <c r="L18" s="96"/>
      <c r="M18" s="97"/>
    </row>
    <row r="19" spans="1:13" x14ac:dyDescent="0.2">
      <c r="A19" s="89" t="s">
        <v>135</v>
      </c>
      <c r="B19" s="89" t="s">
        <v>108</v>
      </c>
      <c r="D19" s="88"/>
      <c r="E19" s="88"/>
      <c r="L19" s="96"/>
      <c r="M19" s="97"/>
    </row>
    <row r="20" spans="1:13" x14ac:dyDescent="0.2">
      <c r="A20" s="88" t="s">
        <v>136</v>
      </c>
      <c r="B20" s="88" t="s">
        <v>109</v>
      </c>
      <c r="D20" s="89"/>
      <c r="E20" s="89"/>
      <c r="L20"/>
      <c r="M20" s="98"/>
    </row>
    <row r="21" spans="1:13" x14ac:dyDescent="0.2">
      <c r="A21" s="89" t="s">
        <v>137</v>
      </c>
      <c r="B21" s="89" t="s">
        <v>110</v>
      </c>
      <c r="D21" s="88"/>
      <c r="E21" s="88"/>
      <c r="L21"/>
      <c r="M21" s="98"/>
    </row>
    <row r="22" spans="1:13" x14ac:dyDescent="0.2">
      <c r="A22" s="88" t="s">
        <v>138</v>
      </c>
      <c r="B22" s="88" t="s">
        <v>111</v>
      </c>
      <c r="D22" s="89"/>
      <c r="E22" s="89"/>
    </row>
    <row r="23" spans="1:13" x14ac:dyDescent="0.2">
      <c r="A23" s="89" t="s">
        <v>139</v>
      </c>
      <c r="B23" s="89" t="s">
        <v>112</v>
      </c>
      <c r="D23" s="88"/>
      <c r="E23" s="88"/>
    </row>
    <row r="24" spans="1:13" x14ac:dyDescent="0.2">
      <c r="A24" s="88" t="s">
        <v>140</v>
      </c>
      <c r="B24" s="88" t="s">
        <v>113</v>
      </c>
      <c r="D24" s="89"/>
      <c r="E24" s="89"/>
    </row>
    <row r="25" spans="1:13" x14ac:dyDescent="0.2">
      <c r="A25" s="89" t="s">
        <v>141</v>
      </c>
      <c r="B25" s="89" t="s">
        <v>114</v>
      </c>
      <c r="D25" s="88"/>
      <c r="E25" s="88"/>
    </row>
    <row r="26" spans="1:13" x14ac:dyDescent="0.2">
      <c r="A26" s="99" t="s">
        <v>142</v>
      </c>
      <c r="B26" s="99" t="s">
        <v>115</v>
      </c>
      <c r="D26" s="89"/>
      <c r="E26" s="89"/>
    </row>
    <row r="27" spans="1:13" x14ac:dyDescent="0.2">
      <c r="A27" s="99"/>
      <c r="B27" s="99"/>
      <c r="D27" s="88"/>
      <c r="E27" s="88"/>
    </row>
    <row r="28" spans="1:13" x14ac:dyDescent="0.2">
      <c r="D28" s="89"/>
      <c r="E28" s="89"/>
    </row>
    <row r="29" spans="1:13" x14ac:dyDescent="0.2">
      <c r="D29" s="88"/>
      <c r="E29" s="88"/>
    </row>
    <row r="30" spans="1:13" x14ac:dyDescent="0.2">
      <c r="D30" s="89"/>
      <c r="E30" s="89"/>
    </row>
    <row r="31" spans="1:13" x14ac:dyDescent="0.2">
      <c r="D31" s="88"/>
      <c r="E31" s="88"/>
    </row>
    <row r="32" spans="1:13" x14ac:dyDescent="0.2">
      <c r="D32" s="89"/>
      <c r="E32" s="89"/>
    </row>
    <row r="33" spans="4:5" x14ac:dyDescent="0.2">
      <c r="D33" s="88"/>
      <c r="E33" s="88"/>
    </row>
    <row r="34" spans="4:5" x14ac:dyDescent="0.2">
      <c r="D34" s="89"/>
      <c r="E34" s="89"/>
    </row>
    <row r="35" spans="4:5" x14ac:dyDescent="0.2">
      <c r="D35" s="88"/>
      <c r="E35" s="88"/>
    </row>
    <row r="36" spans="4:5" x14ac:dyDescent="0.2">
      <c r="D36" s="89"/>
      <c r="E36" s="89"/>
    </row>
    <row r="37" spans="4:5" x14ac:dyDescent="0.2">
      <c r="D37" s="88"/>
      <c r="E37" s="88"/>
    </row>
    <row r="38" spans="4:5" x14ac:dyDescent="0.2">
      <c r="D38" s="89"/>
      <c r="E38" s="89"/>
    </row>
    <row r="39" spans="4:5" x14ac:dyDescent="0.2">
      <c r="D39" s="88"/>
      <c r="E39" s="88"/>
    </row>
    <row r="40" spans="4:5" x14ac:dyDescent="0.2">
      <c r="D40" s="89"/>
      <c r="E40" s="89"/>
    </row>
    <row r="41" spans="4:5" x14ac:dyDescent="0.2">
      <c r="D41" s="99"/>
      <c r="E41" s="99"/>
    </row>
  </sheetData>
  <sheetProtection formatCells="0" formatColumns="0" formatRows="0" selectLockedCells="1"/>
  <mergeCells count="1">
    <mergeCell ref="L3:L12"/>
  </mergeCells>
  <dataValidations count="1">
    <dataValidation type="list" allowBlank="1" showInputMessage="1" showErrorMessage="1" sqref="N5" xr:uid="{00000000-0002-0000-0300-000000000000}">
      <formula1>INDIRECT($O$3)</formula1>
    </dataValidation>
  </dataValidations>
  <pageMargins left="0.7" right="0.7" top="0.75" bottom="0.75" header="0.3" footer="0.3"/>
  <pageSetup orientation="portrait" horizontalDpi="0" verticalDpi="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4</vt:i4>
      </vt:variant>
      <vt:variant>
        <vt:lpstr>Именованные диапазоны</vt:lpstr>
      </vt:variant>
      <vt:variant>
        <vt:i4>13</vt:i4>
      </vt:variant>
    </vt:vector>
  </HeadingPairs>
  <TitlesOfParts>
    <vt:vector size="17" baseType="lpstr">
      <vt:lpstr>Instructions for Judges</vt:lpstr>
      <vt:lpstr>SCORING</vt:lpstr>
      <vt:lpstr>RUBRIC</vt:lpstr>
      <vt:lpstr>TeamList</vt:lpstr>
      <vt:lpstr>SCORING!Заголовки_для_печати</vt:lpstr>
      <vt:lpstr>RUBRIC!Область_печати</vt:lpstr>
      <vt:lpstr>SCORING!Область_печати</vt:lpstr>
      <vt:lpstr>ClassList</vt:lpstr>
      <vt:lpstr>CompetitionClass</vt:lpstr>
      <vt:lpstr>JName</vt:lpstr>
      <vt:lpstr>JudgeFilter</vt:lpstr>
      <vt:lpstr>Navigator</vt:lpstr>
      <vt:lpstr>OtherComments1</vt:lpstr>
      <vt:lpstr>Ranger</vt:lpstr>
      <vt:lpstr>RUBRIC_SCALE</vt:lpstr>
      <vt:lpstr>SCORE_SCALE</vt:lpstr>
      <vt:lpstr>TeamNo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Zande</dc:creator>
  <cp:lastModifiedBy>Microsoft Office User</cp:lastModifiedBy>
  <cp:lastPrinted>2018-05-06T03:47:32Z</cp:lastPrinted>
  <dcterms:created xsi:type="dcterms:W3CDTF">2017-03-09T21:26:38Z</dcterms:created>
  <dcterms:modified xsi:type="dcterms:W3CDTF">2019-04-14T23:27:20Z</dcterms:modified>
</cp:coreProperties>
</file>